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EstaPastaDeTrabalho"/>
  <mc:AlternateContent xmlns:mc="http://schemas.openxmlformats.org/markup-compatibility/2006">
    <mc:Choice Requires="x15">
      <x15ac:absPath xmlns:x15ac="http://schemas.microsoft.com/office/spreadsheetml/2010/11/ac" url="D:\- INFRAESTRUTURA\BARREIRA\"/>
    </mc:Choice>
  </mc:AlternateContent>
  <xr:revisionPtr revIDLastSave="0" documentId="13_ncr:1_{43D72EA3-E3EA-4720-85F8-5A3E6A6F5F56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Orçamento" sheetId="1" r:id="rId1"/>
    <sheet name="4" sheetId="2" r:id="rId2"/>
    <sheet name="4.1" sheetId="3" r:id="rId3"/>
    <sheet name="4.2" sheetId="4" r:id="rId4"/>
    <sheet name="4.3" sheetId="5" r:id="rId5"/>
    <sheet name="4.4" sheetId="6" r:id="rId6"/>
    <sheet name="4.5" sheetId="7" r:id="rId7"/>
    <sheet name="4.6" sheetId="8" r:id="rId8"/>
    <sheet name="4.7" sheetId="9" r:id="rId9"/>
    <sheet name="4.8" sheetId="10" r:id="rId10"/>
    <sheet name="4.1E" sheetId="11" r:id="rId11"/>
    <sheet name="4.2E" sheetId="12" r:id="rId12"/>
    <sheet name="4.3E" sheetId="16" r:id="rId13"/>
    <sheet name="4.4E" sheetId="17" r:id="rId14"/>
    <sheet name="4.5E" sheetId="13" r:id="rId15"/>
    <sheet name="4.6E" sheetId="14" r:id="rId16"/>
    <sheet name="4.7E" sheetId="15" r:id="rId17"/>
    <sheet name="4.8E" sheetId="18" r:id="rId18"/>
  </sheets>
  <calcPr calcId="191029"/>
</workbook>
</file>

<file path=xl/calcChain.xml><?xml version="1.0" encoding="utf-8"?>
<calcChain xmlns="http://schemas.openxmlformats.org/spreadsheetml/2006/main">
  <c r="E8" i="18" l="1"/>
  <c r="C8" i="18"/>
  <c r="E8" i="17"/>
  <c r="C8" i="17"/>
  <c r="E346" i="16"/>
  <c r="C346" i="16"/>
  <c r="E134" i="16"/>
  <c r="C134" i="16"/>
  <c r="E8" i="15"/>
  <c r="C8" i="15"/>
  <c r="E20" i="14"/>
  <c r="C20" i="14"/>
  <c r="E9" i="14"/>
  <c r="C9" i="14"/>
  <c r="E9" i="13"/>
  <c r="C9" i="13"/>
  <c r="E20" i="12"/>
  <c r="C20" i="12"/>
  <c r="E9" i="12"/>
  <c r="C9" i="12"/>
  <c r="E8" i="11"/>
  <c r="C8" i="11"/>
  <c r="E9" i="9"/>
  <c r="C9" i="9"/>
  <c r="E10" i="8"/>
  <c r="C10" i="8"/>
  <c r="E9" i="7"/>
  <c r="C9" i="7"/>
  <c r="E10" i="4"/>
  <c r="C10" i="4"/>
  <c r="E10" i="3"/>
  <c r="C10" i="3"/>
</calcChain>
</file>

<file path=xl/sharedStrings.xml><?xml version="1.0" encoding="utf-8"?>
<sst xmlns="http://schemas.openxmlformats.org/spreadsheetml/2006/main" count="2109" uniqueCount="456">
  <si>
    <t>REV-BE-PMSa-MOD-ORC-BARREIRA-EX-000-R00-ONERADO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</si>
  <si>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</si>
  <si>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</si>
  <si>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</si>
  <si>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</si>
  <si>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</si>
  <si>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</si>
  <si>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</si>
  <si>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Total</t>
  </si>
  <si>
    <t>4</t>
  </si>
  <si>
    <t>TRANSPORTES</t>
  </si>
  <si>
    <t>4.1</t>
  </si>
  <si>
    <t>04.014.0095-0</t>
  </si>
  <si>
    <t>EMOP</t>
  </si>
  <si>
    <t>RETIRADA DE ENTULHO DE OBRA COM CACAMBA DE ACO TIPO CONTAINER COM 5M3 DE CAPACIDADE,INCLUSIVE CARREGAMENTO,TRANSPORTE EDESCARREGAMENTO.CUSTO POR UNIDADE DE CACAMBA E INCLUI A TAXA PARA DESCARGA EM LOCAIS AUTORIZADOS</t>
  </si>
  <si>
    <t>un</t>
  </si>
  <si>
    <t>75,00</t>
  </si>
  <si>
    <t>4.2</t>
  </si>
  <si>
    <t>SCO</t>
  </si>
  <si>
    <t>Disposicao final de materiais e residuos de obras em locais de operacao e disposicao final apropriados, autorizados e/ou licenciados pelos orgaos de licenciamento e de controle ambiental, medida por tonelada transportada, sendo comprovada conforme legislacao pertinente.</t>
  </si>
  <si>
    <t>t</t>
  </si>
  <si>
    <t>1981,76</t>
  </si>
  <si>
    <t>4.3</t>
  </si>
  <si>
    <t>TC 05.05.0100</t>
  </si>
  <si>
    <t>Transporte de carga de qualquer natureza; exclusive as despesas de carga e descarga tanto d espera do caminhao como de servente ou equipamento auxiliar, em media velocidade (Vm=40Km/h), em Caminhao de Carroceria Fixa a oleo diesel, com capacidade util de 7,5t.</t>
  </si>
  <si>
    <t>n/a</t>
  </si>
  <si>
    <t>59452,80</t>
  </si>
  <si>
    <t>4.4</t>
  </si>
  <si>
    <t>04.005.0300-0</t>
  </si>
  <si>
    <t>TRANSPORTE DE CONTAINER,SEGUNDO DESCRICAO DA FAMILIA 02.006,EXCLUSIVE CARGA E DESCARGA(VIDE ITEM 04.013.0015)</t>
  </si>
  <si>
    <t>120,00</t>
  </si>
  <si>
    <t>4.5</t>
  </si>
  <si>
    <t>04.013.0015-0</t>
  </si>
  <si>
    <t>CARGA E DESCARGA DE CONTAINER,SEGUNDO DESCRICAO DA FAMILIA 02.006</t>
  </si>
  <si>
    <t>2,00</t>
  </si>
  <si>
    <t>4.6</t>
  </si>
  <si>
    <t>TC 10.05.0300</t>
  </si>
  <si>
    <t>Carga manual e descarga mecanica de material a granel (agregados, pedra-de-mao, paralelos, terra e escombro), compreendendo os tempos para carga, descarga e manobras do Caminhao Basculante a oleo diesel, com capacidade util de 12t, empregando 4 serventes na carga.</t>
  </si>
  <si>
    <t>4.7</t>
  </si>
  <si>
    <t>04.021.0010-0</t>
  </si>
  <si>
    <t>CARGA E DESCARGA MANUAL DE ANDAIME TUBULAR,INCLUSIVE TEMPO DE ESPERA DO CAMINHAO,CONSIDERANDO-SE A AREA DE PROJECAO VERTICAL</t>
  </si>
  <si>
    <t>m²</t>
  </si>
  <si>
    <t>721,69</t>
  </si>
  <si>
    <t>4.8</t>
  </si>
  <si>
    <t>04.020.0122-0</t>
  </si>
  <si>
    <t>TRANSPORTE DE ANDAIME TUBULAR,CONSIDERANDO-SE A AREA DE PROJ ECAO VERTICAL DO ANDAIME,EXCLUSIVE CARGA,DESCARGA E TEMPO DE ESPERA DO CAMINHAO(VIDE ITEM 04.021.0010)</t>
  </si>
  <si>
    <t>21663,25</t>
  </si>
  <si>
    <t>75</t>
  </si>
  <si>
    <t>Resumo do Critério</t>
  </si>
  <si>
    <t>Tipo</t>
  </si>
  <si>
    <t>Elementos</t>
  </si>
  <si>
    <t>Nome do Subcritério</t>
  </si>
  <si>
    <t>Categoria</t>
  </si>
  <si>
    <t>Pisos</t>
  </si>
  <si>
    <t/>
  </si>
  <si>
    <t>Multiplicado por</t>
  </si>
  <si>
    <t>Seleção</t>
  </si>
  <si>
    <t>Altura do deslocamento do nível</t>
  </si>
  <si>
    <t>Filtro de Família</t>
  </si>
  <si>
    <t>Família</t>
  </si>
  <si>
    <t>Piso</t>
  </si>
  <si>
    <t>BE_PI_LAJE_1,00cm</t>
  </si>
  <si>
    <t>Ou</t>
  </si>
  <si>
    <t>Filtro de Parâmetro</t>
  </si>
  <si>
    <t>Comparação</t>
  </si>
  <si>
    <t>Valor</t>
  </si>
  <si>
    <t>Parâmetro</t>
  </si>
  <si>
    <t>Instância</t>
  </si>
  <si>
    <t>Igual a</t>
  </si>
  <si>
    <t>319</t>
  </si>
  <si>
    <t>Comprimento Tubulação</t>
  </si>
  <si>
    <t>E</t>
  </si>
  <si>
    <t>423.37</t>
  </si>
  <si>
    <t>Fundação</t>
  </si>
  <si>
    <t>Fórmula</t>
  </si>
  <si>
    <t>Adicionar a</t>
  </si>
  <si>
    <t>Fundação*1.7 kg/m³</t>
  </si>
  <si>
    <t>Comprimento Tubulação*0.5m*1m*1.7 kg/m³</t>
  </si>
  <si>
    <t>59452,8</t>
  </si>
  <si>
    <t>120</t>
  </si>
  <si>
    <t>2</t>
  </si>
  <si>
    <t>Modelos genéricos</t>
  </si>
  <si>
    <t>Dividido por</t>
  </si>
  <si>
    <t>FX-MCN-TP01</t>
  </si>
  <si>
    <t>TP01</t>
  </si>
  <si>
    <t>Área</t>
  </si>
  <si>
    <t>BE_PI_LAJE_3,00cm</t>
  </si>
  <si>
    <t>Projeto</t>
  </si>
  <si>
    <t>Vínculo</t>
  </si>
  <si>
    <t>Elemento</t>
  </si>
  <si>
    <t>Id do Revit</t>
  </si>
  <si>
    <t>Totais:</t>
  </si>
  <si>
    <t>BE-PMSa-MOD-IMP-BARREIRA-EX-000-R00</t>
  </si>
  <si>
    <t>------</t>
  </si>
  <si>
    <t>3623846</t>
  </si>
  <si>
    <t>3520755</t>
  </si>
  <si>
    <t>t.km</t>
  </si>
  <si>
    <t>un.km</t>
  </si>
  <si>
    <t>m2xkm</t>
  </si>
  <si>
    <t>CONCRETO BOMBEADO,FCK=30MPA,COMPREENDENDO O FORNECIMENTO DECONCRETO IMPORTADO DE USINA,COLOCACAO NAS FORMAS,ESPALHAMENTO,ADENSAMENTO MECANICO E ACABAMENTO</t>
  </si>
  <si>
    <t>Conexões estruturais (Volume)</t>
  </si>
  <si>
    <t>BE-PMsa-MOD-MET-ATERRADO-EX-000-R (FUNDAÇÃO)</t>
  </si>
  <si>
    <t>S1</t>
  </si>
  <si>
    <t>3948503</t>
  </si>
  <si>
    <t>3948545</t>
  </si>
  <si>
    <t>3948699</t>
  </si>
  <si>
    <t>3948717</t>
  </si>
  <si>
    <t>3948737</t>
  </si>
  <si>
    <t>3948751</t>
  </si>
  <si>
    <t>3948765</t>
  </si>
  <si>
    <t>3948779</t>
  </si>
  <si>
    <t>3948923</t>
  </si>
  <si>
    <t>3948939</t>
  </si>
  <si>
    <t>3949060</t>
  </si>
  <si>
    <t>3949076</t>
  </si>
  <si>
    <t>3949094</t>
  </si>
  <si>
    <t>3949147</t>
  </si>
  <si>
    <t>S1 4</t>
  </si>
  <si>
    <t>3942955</t>
  </si>
  <si>
    <t>3964671</t>
  </si>
  <si>
    <t>S2 7</t>
  </si>
  <si>
    <t>3949385</t>
  </si>
  <si>
    <t>3949418</t>
  </si>
  <si>
    <t>3949676</t>
  </si>
  <si>
    <t>3949690</t>
  </si>
  <si>
    <t>3950237</t>
  </si>
  <si>
    <t>S3</t>
  </si>
  <si>
    <t>3942259</t>
  </si>
  <si>
    <t>3942294</t>
  </si>
  <si>
    <t>3942310</t>
  </si>
  <si>
    <t>3942328</t>
  </si>
  <si>
    <t>3942344</t>
  </si>
  <si>
    <t>3942360</t>
  </si>
  <si>
    <t>3942376</t>
  </si>
  <si>
    <t>3942394</t>
  </si>
  <si>
    <t>3942414</t>
  </si>
  <si>
    <t>3942430</t>
  </si>
  <si>
    <t>3942448</t>
  </si>
  <si>
    <t>3942466</t>
  </si>
  <si>
    <t>3942484</t>
  </si>
  <si>
    <t>3942502</t>
  </si>
  <si>
    <t>3942518</t>
  </si>
  <si>
    <t>3942532</t>
  </si>
  <si>
    <t>3942548</t>
  </si>
  <si>
    <t>3942562</t>
  </si>
  <si>
    <t>3943491</t>
  </si>
  <si>
    <t>3943507</t>
  </si>
  <si>
    <t>3943525</t>
  </si>
  <si>
    <t>3943543</t>
  </si>
  <si>
    <t>3943561</t>
  </si>
  <si>
    <t>3943575</t>
  </si>
  <si>
    <t>3945377</t>
  </si>
  <si>
    <t>3945393</t>
  </si>
  <si>
    <t>3945510</t>
  </si>
  <si>
    <t>3945660</t>
  </si>
  <si>
    <t>3945749</t>
  </si>
  <si>
    <t>3945941</t>
  </si>
  <si>
    <t>3945957</t>
  </si>
  <si>
    <t>3946422</t>
  </si>
  <si>
    <t>3946490</t>
  </si>
  <si>
    <t>3946504</t>
  </si>
  <si>
    <t>3946534</t>
  </si>
  <si>
    <t>3946551</t>
  </si>
  <si>
    <t>3946567</t>
  </si>
  <si>
    <t>3946581</t>
  </si>
  <si>
    <t>3946597</t>
  </si>
  <si>
    <t>3946700</t>
  </si>
  <si>
    <t>3946716</t>
  </si>
  <si>
    <t>3946862</t>
  </si>
  <si>
    <t>3946879</t>
  </si>
  <si>
    <t>3946898</t>
  </si>
  <si>
    <t>3946916</t>
  </si>
  <si>
    <t>3946932</t>
  </si>
  <si>
    <t>3946948</t>
  </si>
  <si>
    <t>3946965</t>
  </si>
  <si>
    <t>3947053</t>
  </si>
  <si>
    <t>3947069</t>
  </si>
  <si>
    <t>3947083</t>
  </si>
  <si>
    <t>3947178</t>
  </si>
  <si>
    <t>3947264</t>
  </si>
  <si>
    <t>3947280</t>
  </si>
  <si>
    <t>3947296</t>
  </si>
  <si>
    <t>3947331</t>
  </si>
  <si>
    <t>3947345</t>
  </si>
  <si>
    <t>3947455</t>
  </si>
  <si>
    <t>3947473</t>
  </si>
  <si>
    <t>3947487</t>
  </si>
  <si>
    <t>3947505</t>
  </si>
  <si>
    <t>3947521</t>
  </si>
  <si>
    <t>3947539</t>
  </si>
  <si>
    <t>3947555</t>
  </si>
  <si>
    <t>3947603</t>
  </si>
  <si>
    <t>3947625</t>
  </si>
  <si>
    <t>3947643</t>
  </si>
  <si>
    <t>3947661</t>
  </si>
  <si>
    <t>3947677</t>
  </si>
  <si>
    <t>3947818</t>
  </si>
  <si>
    <t>3947834</t>
  </si>
  <si>
    <t>3947848</t>
  </si>
  <si>
    <t>3947864</t>
  </si>
  <si>
    <t>3947878</t>
  </si>
  <si>
    <t>3947894</t>
  </si>
  <si>
    <t>3950286</t>
  </si>
  <si>
    <t>S4</t>
  </si>
  <si>
    <t>3943024</t>
  </si>
  <si>
    <t>3943159</t>
  </si>
  <si>
    <t>3943173</t>
  </si>
  <si>
    <t>3943187</t>
  </si>
  <si>
    <t>3946076</t>
  </si>
  <si>
    <t>3946093</t>
  </si>
  <si>
    <t>3946112</t>
  </si>
  <si>
    <t>3946127</t>
  </si>
  <si>
    <t>3946144</t>
  </si>
  <si>
    <t>3946162</t>
  </si>
  <si>
    <t>3946180</t>
  </si>
  <si>
    <t>3946203</t>
  </si>
  <si>
    <t>3946222</t>
  </si>
  <si>
    <t>3946241</t>
  </si>
  <si>
    <t>3946448</t>
  </si>
  <si>
    <t>3946626</t>
  </si>
  <si>
    <t>3946653</t>
  </si>
  <si>
    <t>3946672</t>
  </si>
  <si>
    <t>3947204</t>
  </si>
  <si>
    <t>3947244</t>
  </si>
  <si>
    <t>3947417</t>
  </si>
  <si>
    <t>3947706</t>
  </si>
  <si>
    <t>3947740</t>
  </si>
  <si>
    <t>S6</t>
  </si>
  <si>
    <t>3948054</t>
  </si>
  <si>
    <t>3948091</t>
  </si>
  <si>
    <t>3948107</t>
  </si>
  <si>
    <t>3948121</t>
  </si>
  <si>
    <t>3948137</t>
  </si>
  <si>
    <t>3948151</t>
  </si>
  <si>
    <t>3948165</t>
  </si>
  <si>
    <t>Quadro estrutural</t>
  </si>
  <si>
    <t>40 x 40</t>
  </si>
  <si>
    <t>3874992</t>
  </si>
  <si>
    <t>3875068</t>
  </si>
  <si>
    <t>3875302</t>
  </si>
  <si>
    <t>3875357</t>
  </si>
  <si>
    <t>3875617</t>
  </si>
  <si>
    <t>3875728</t>
  </si>
  <si>
    <t>3875738</t>
  </si>
  <si>
    <t>3875750</t>
  </si>
  <si>
    <t>3875760</t>
  </si>
  <si>
    <t>3876103</t>
  </si>
  <si>
    <t>3876198</t>
  </si>
  <si>
    <t>3876208</t>
  </si>
  <si>
    <t>3876220</t>
  </si>
  <si>
    <t>3876355</t>
  </si>
  <si>
    <t>3876408</t>
  </si>
  <si>
    <t>3876466</t>
  </si>
  <si>
    <t>3876624</t>
  </si>
  <si>
    <t>3876632</t>
  </si>
  <si>
    <t>3876762</t>
  </si>
  <si>
    <t>3877068</t>
  </si>
  <si>
    <t>3877176</t>
  </si>
  <si>
    <t>3877232</t>
  </si>
  <si>
    <t>3865666</t>
  </si>
  <si>
    <t>3865047</t>
  </si>
  <si>
    <t>3865153</t>
  </si>
  <si>
    <t>3865285</t>
  </si>
  <si>
    <t>3865359</t>
  </si>
  <si>
    <t>3865497</t>
  </si>
  <si>
    <t>3855692</t>
  </si>
  <si>
    <t>3855851</t>
  </si>
  <si>
    <t>3855924</t>
  </si>
  <si>
    <t>3856043</t>
  </si>
  <si>
    <t>3856175</t>
  </si>
  <si>
    <t>3856176</t>
  </si>
  <si>
    <t>3964880</t>
  </si>
  <si>
    <t>3964882</t>
  </si>
  <si>
    <t>3964883</t>
  </si>
  <si>
    <t>3964884</t>
  </si>
  <si>
    <t>3964885</t>
  </si>
  <si>
    <t>3964886</t>
  </si>
  <si>
    <t>3964888</t>
  </si>
  <si>
    <t>3964889</t>
  </si>
  <si>
    <t>3964890</t>
  </si>
  <si>
    <t>3964891</t>
  </si>
  <si>
    <t>3964892</t>
  </si>
  <si>
    <t>3964893</t>
  </si>
  <si>
    <t>3964894</t>
  </si>
  <si>
    <t>3964895</t>
  </si>
  <si>
    <t>3964896</t>
  </si>
  <si>
    <t>3964897</t>
  </si>
  <si>
    <t>3964898</t>
  </si>
  <si>
    <t>3964899</t>
  </si>
  <si>
    <t>3964900</t>
  </si>
  <si>
    <t>3964901</t>
  </si>
  <si>
    <t>3964902</t>
  </si>
  <si>
    <t>3964903</t>
  </si>
  <si>
    <t>3964904</t>
  </si>
  <si>
    <t>3964905</t>
  </si>
  <si>
    <t>3964906</t>
  </si>
  <si>
    <t>3964907</t>
  </si>
  <si>
    <t>3964908</t>
  </si>
  <si>
    <t>3964909</t>
  </si>
  <si>
    <t>3964910</t>
  </si>
  <si>
    <t>3964911</t>
  </si>
  <si>
    <t>3869792</t>
  </si>
  <si>
    <t>3869940</t>
  </si>
  <si>
    <t>3869992</t>
  </si>
  <si>
    <t>3870046</t>
  </si>
  <si>
    <t>3870114</t>
  </si>
  <si>
    <t>3870122</t>
  </si>
  <si>
    <t>3870132</t>
  </si>
  <si>
    <t>3870401</t>
  </si>
  <si>
    <t>3870734</t>
  </si>
  <si>
    <t>3870824</t>
  </si>
  <si>
    <t>3871044</t>
  </si>
  <si>
    <t>3871130</t>
  </si>
  <si>
    <t>3871532</t>
  </si>
  <si>
    <t>3871657</t>
  </si>
  <si>
    <t>3871669</t>
  </si>
  <si>
    <t>3871714</t>
  </si>
  <si>
    <t>3872151</t>
  </si>
  <si>
    <t>3872273</t>
  </si>
  <si>
    <t>3872397</t>
  </si>
  <si>
    <t>3872553</t>
  </si>
  <si>
    <t>3872703</t>
  </si>
  <si>
    <t>3872910</t>
  </si>
  <si>
    <t>3872993</t>
  </si>
  <si>
    <t>3873176</t>
  </si>
  <si>
    <t>3873307</t>
  </si>
  <si>
    <t>3873456</t>
  </si>
  <si>
    <t>3873683</t>
  </si>
  <si>
    <t>3873769</t>
  </si>
  <si>
    <t>3874083</t>
  </si>
  <si>
    <t>3874175</t>
  </si>
  <si>
    <t>3874201</t>
  </si>
  <si>
    <t>3874448</t>
  </si>
  <si>
    <t>3874667</t>
  </si>
  <si>
    <t>3874718</t>
  </si>
  <si>
    <t>3859647</t>
  </si>
  <si>
    <t>3859812</t>
  </si>
  <si>
    <t>3859813</t>
  </si>
  <si>
    <t>3859876</t>
  </si>
  <si>
    <t>3860021</t>
  </si>
  <si>
    <t>3853632</t>
  </si>
  <si>
    <t>3853770</t>
  </si>
  <si>
    <t>3853843</t>
  </si>
  <si>
    <t>3853952</t>
  </si>
  <si>
    <t>3854007</t>
  </si>
  <si>
    <t>3854062</t>
  </si>
  <si>
    <t>3854135</t>
  </si>
  <si>
    <t>3854596</t>
  </si>
  <si>
    <t>3854818</t>
  </si>
  <si>
    <t>3855011</t>
  </si>
  <si>
    <t>3855113</t>
  </si>
  <si>
    <t>3855209</t>
  </si>
  <si>
    <t>3855353</t>
  </si>
  <si>
    <t>3855543</t>
  </si>
  <si>
    <t>3855551</t>
  </si>
  <si>
    <t>3866847</t>
  </si>
  <si>
    <t>3866974</t>
  </si>
  <si>
    <t>3867138</t>
  </si>
  <si>
    <t>3867244</t>
  </si>
  <si>
    <t>3867487</t>
  </si>
  <si>
    <t>3867495</t>
  </si>
  <si>
    <t>3867505</t>
  </si>
  <si>
    <t>3867513</t>
  </si>
  <si>
    <t>3867521</t>
  </si>
  <si>
    <t>3867576</t>
  </si>
  <si>
    <t>3867584</t>
  </si>
  <si>
    <t>3861475</t>
  </si>
  <si>
    <t>3861750</t>
  </si>
  <si>
    <t>3861818</t>
  </si>
  <si>
    <t>3861976</t>
  </si>
  <si>
    <t>3861986</t>
  </si>
  <si>
    <t>3862039</t>
  </si>
  <si>
    <t>3862049</t>
  </si>
  <si>
    <t>3862266</t>
  </si>
  <si>
    <t>3862399</t>
  </si>
  <si>
    <t>3862518</t>
  </si>
  <si>
    <t>3862528</t>
  </si>
  <si>
    <t>3868041</t>
  </si>
  <si>
    <t>3868051</t>
  </si>
  <si>
    <t>3868059</t>
  </si>
  <si>
    <t>3868079</t>
  </si>
  <si>
    <t>3868087</t>
  </si>
  <si>
    <t>3868864</t>
  </si>
  <si>
    <t>3869066</t>
  </si>
  <si>
    <t>3869185</t>
  </si>
  <si>
    <t>3856211</t>
  </si>
  <si>
    <t>3856286</t>
  </si>
  <si>
    <t>3856370</t>
  </si>
  <si>
    <t>3856642</t>
  </si>
  <si>
    <t>3856695</t>
  </si>
  <si>
    <t>3856811</t>
  </si>
  <si>
    <t>3856884</t>
  </si>
  <si>
    <t>3856992</t>
  </si>
  <si>
    <t>3857118</t>
  </si>
  <si>
    <t>3857248</t>
  </si>
  <si>
    <t>3857331</t>
  </si>
  <si>
    <t>3857471</t>
  </si>
  <si>
    <t>3857561</t>
  </si>
  <si>
    <t>3862977</t>
  </si>
  <si>
    <t>3863088</t>
  </si>
  <si>
    <t>3863190</t>
  </si>
  <si>
    <t>3863245</t>
  </si>
  <si>
    <t>3863381</t>
  </si>
  <si>
    <t>3863468</t>
  </si>
  <si>
    <t>3863655</t>
  </si>
  <si>
    <t>3863857</t>
  </si>
  <si>
    <t>3863939</t>
  </si>
  <si>
    <t>3864086</t>
  </si>
  <si>
    <t>3864234</t>
  </si>
  <si>
    <t>3864351</t>
  </si>
  <si>
    <t>3864482</t>
  </si>
  <si>
    <t>3864537</t>
  </si>
  <si>
    <t>3860376</t>
  </si>
  <si>
    <t>3860541</t>
  </si>
  <si>
    <t>3860542</t>
  </si>
  <si>
    <t>3860619</t>
  </si>
  <si>
    <t>3860713</t>
  </si>
  <si>
    <t>3860826</t>
  </si>
  <si>
    <t>3860966</t>
  </si>
  <si>
    <t>3860967</t>
  </si>
  <si>
    <t>3860999</t>
  </si>
  <si>
    <t>3861133</t>
  </si>
  <si>
    <t>3861254</t>
  </si>
  <si>
    <t>3861306</t>
  </si>
  <si>
    <t>3857899</t>
  </si>
  <si>
    <t>3857972</t>
  </si>
  <si>
    <t>3858240</t>
  </si>
  <si>
    <t>3858330</t>
  </si>
  <si>
    <t>3858379</t>
  </si>
  <si>
    <t>3858486</t>
  </si>
  <si>
    <t>3858536</t>
  </si>
  <si>
    <t>3858655</t>
  </si>
  <si>
    <t>3858808</t>
  </si>
  <si>
    <t>3858894</t>
  </si>
  <si>
    <t>3859044</t>
  </si>
  <si>
    <t>40 x 50</t>
  </si>
  <si>
    <t>3854222</t>
  </si>
  <si>
    <t>3854255</t>
  </si>
  <si>
    <t>40X40</t>
  </si>
  <si>
    <t>3964879</t>
  </si>
  <si>
    <t>3964881</t>
  </si>
  <si>
    <t>3964887</t>
  </si>
  <si>
    <t>ALUGUEL CONTAINER (MODULO METALICO ICAVEL),P/ESCRITORIO C/WC,MED.APROX.2,30M LARG.6,00M COMPR.E 2,50M ALT.CHAPAS ACO C/NERVURAS TRAPEZOIDAIS,ISOLAMENTO TERMO-ACUSTICO FORRO,CHASSISREFORCADO E PISO COMPENSADO NAVAL,INCLUINDO INST.ELETR.HIDROSSANITARIAS,SUPRIDO ACESSORIOS,1 BACIA SANITARIA E 1 LAVATORIO,EXCL.TRANSP.(04.005.0300),CARGA E DESCARGA (04.013.0015)</t>
  </si>
  <si>
    <t>Modelos genéricos (Custo)</t>
  </si>
  <si>
    <t>BE-PMSa-MOD-ARQ-CANTEIRO-EX-000R</t>
  </si>
  <si>
    <t>Container 40p HC - Portas Fechadas</t>
  </si>
  <si>
    <t>3136005</t>
  </si>
  <si>
    <t>MONTAGEM E DESMONTAGEM DE ANDAIME COM ELEMENTOS TUBULARES,CONSIDERANDO-SE A AREA VERTICAL RECOBERTA</t>
  </si>
  <si>
    <t>Pisos (Área)</t>
  </si>
  <si>
    <t>BE-PMSa-MOD-ARQ-ATERRADO-EX-000-R00</t>
  </si>
  <si>
    <t>BE_PI_LAJE_14CM</t>
  </si>
  <si>
    <t>5094360</t>
  </si>
  <si>
    <t>Retirada de entulho de obra em cacamba de aco com 5m3 de capacidade, inclusive carregamento do container, transporte e descarga, exclusive tarifa de disposicao final.</t>
  </si>
  <si>
    <t>m³</t>
  </si>
  <si>
    <t xml:space="preserve"> TC 05.15.0100 </t>
  </si>
  <si>
    <t xml:space="preserve">TC 05.15.0100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</si>
</sst>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>
    <font>
      <sz val="11"/>
      <name val="Calibri"/>
    </font>
    <font>
      <sz val="9"/>
      <name val="Calibri"/>
    </font>
    <font>
      <b/>
      <sz val="11"/>
      <name val="Calibri"/>
    </font>
    <font>
      <b/>
      <sz val="8"/>
      <name val="Calibri"/>
    </font>
    <font>
      <b/>
      <sz val="14"/>
      <name val="Calibri"/>
    </font>
    <font>
      <sz val="11"/>
      <name val="Calibri"/>
    </font>
    <font>
      <u/>
      <sz val="11"/>
      <color theme="10"/>
      <name val="Calibri"/>
    </font>
    <font>
      <sz val="9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8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A9C1EC"/>
      </patternFill>
    </fill>
    <fill>
      <patternFill patternType="solid">
        <fgColor rgb="FFD9E1F2"/>
      </patternFill>
    </fill>
    <fill>
      <patternFill patternType="solid">
        <fgColor rgb="FFEDEDE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4">
    <xf numFmtId="0" fontId="0" fillId="0" borderId="0"/>
    <xf numFmtId="0" fontId="1" fillId="0" borderId="0">
      <alignment wrapText="1"/>
    </xf>
    <xf numFmtId="0" fontId="1" fillId="0" borderId="0">
      <alignment horizontal="left" vertical="center"/>
    </xf>
    <xf numFmtId="0" fontId="5" fillId="0" borderId="0">
      <alignment wrapText="1"/>
    </xf>
    <xf numFmtId="0" fontId="3" fillId="0" borderId="0">
      <alignment wrapText="1"/>
    </xf>
    <xf numFmtId="0" fontId="4" fillId="0" borderId="0">
      <alignment horizontal="center" vertical="center"/>
    </xf>
    <xf numFmtId="0" fontId="3" fillId="0" borderId="0">
      <alignment horizontal="center" wrapText="1"/>
    </xf>
    <xf numFmtId="0" fontId="2" fillId="0" borderId="0">
      <alignment horizontal="center" wrapText="1"/>
    </xf>
    <xf numFmtId="0" fontId="6" fillId="0" borderId="0" applyNumberFormat="0" applyFill="0" applyBorder="0" applyAlignment="0" applyProtection="0"/>
    <xf numFmtId="0" fontId="9" fillId="0" borderId="0"/>
    <xf numFmtId="0" fontId="8" fillId="0" borderId="0">
      <alignment horizontal="center" wrapText="1"/>
    </xf>
    <xf numFmtId="0" fontId="9" fillId="0" borderId="0">
      <alignment wrapText="1"/>
    </xf>
    <xf numFmtId="0" fontId="7" fillId="0" borderId="0">
      <alignment wrapText="1"/>
    </xf>
    <xf numFmtId="43" fontId="5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>
      <alignment wrapText="1"/>
    </xf>
    <xf numFmtId="0" fontId="2" fillId="2" borderId="1" xfId="7" applyFill="1" applyBorder="1" applyAlignment="1">
      <alignment horizontal="center" vertical="center" wrapText="1"/>
    </xf>
    <xf numFmtId="0" fontId="1" fillId="3" borderId="1" xfId="1" applyFill="1" applyBorder="1">
      <alignment wrapText="1"/>
    </xf>
    <xf numFmtId="0" fontId="0" fillId="3" borderId="1" xfId="0" applyFill="1" applyBorder="1"/>
    <xf numFmtId="0" fontId="1" fillId="4" borderId="1" xfId="1" applyFill="1" applyBorder="1">
      <alignment wrapText="1"/>
    </xf>
    <xf numFmtId="0" fontId="1" fillId="4" borderId="1" xfId="1" applyFill="1" applyBorder="1" applyAlignment="1">
      <alignment horizontal="right" wrapText="1"/>
    </xf>
    <xf numFmtId="0" fontId="0" fillId="0" borderId="1" xfId="0" applyBorder="1"/>
    <xf numFmtId="0" fontId="1" fillId="0" borderId="1" xfId="1" applyBorder="1">
      <alignment wrapText="1"/>
    </xf>
    <xf numFmtId="0" fontId="2" fillId="2" borderId="1" xfId="7" applyFill="1" applyBorder="1">
      <alignment horizontal="center" wrapText="1"/>
    </xf>
    <xf numFmtId="0" fontId="0" fillId="2" borderId="1" xfId="0" applyFill="1" applyBorder="1"/>
    <xf numFmtId="0" fontId="5" fillId="7" borderId="1" xfId="3" applyFill="1" applyBorder="1">
      <alignment wrapText="1"/>
    </xf>
    <xf numFmtId="0" fontId="7" fillId="4" borderId="1" xfId="1" applyFont="1" applyFill="1" applyBorder="1">
      <alignment wrapText="1"/>
    </xf>
    <xf numFmtId="0" fontId="9" fillId="0" borderId="0" xfId="9"/>
    <xf numFmtId="0" fontId="9" fillId="0" borderId="1" xfId="9" applyBorder="1"/>
    <xf numFmtId="0" fontId="7" fillId="0" borderId="1" xfId="12" applyBorder="1">
      <alignment wrapText="1"/>
    </xf>
    <xf numFmtId="0" fontId="7" fillId="0" borderId="0" xfId="12">
      <alignment wrapText="1"/>
    </xf>
    <xf numFmtId="43" fontId="0" fillId="0" borderId="0" xfId="13" applyFont="1"/>
    <xf numFmtId="0" fontId="2" fillId="0" borderId="0" xfId="7" applyAlignment="1">
      <alignment horizontal="center" vertical="center" wrapText="1"/>
    </xf>
    <xf numFmtId="0" fontId="2" fillId="5" borderId="1" xfId="7" applyFill="1" applyBorder="1">
      <alignment horizontal="center" wrapText="1"/>
    </xf>
    <xf numFmtId="0" fontId="0" fillId="6" borderId="1" xfId="0" applyFill="1" applyBorder="1" applyAlignment="1">
      <alignment horizontal="center"/>
    </xf>
    <xf numFmtId="0" fontId="2" fillId="2" borderId="1" xfId="7" applyFill="1" applyBorder="1">
      <alignment horizontal="center" wrapText="1"/>
    </xf>
    <xf numFmtId="0" fontId="2" fillId="7" borderId="1" xfId="7" applyFill="1" applyBorder="1">
      <alignment horizontal="center" wrapText="1"/>
    </xf>
    <xf numFmtId="0" fontId="5" fillId="7" borderId="1" xfId="3" applyFill="1" applyBorder="1">
      <alignment wrapText="1"/>
    </xf>
    <xf numFmtId="0" fontId="1" fillId="0" borderId="1" xfId="1" applyBorder="1">
      <alignment wrapText="1"/>
    </xf>
    <xf numFmtId="0" fontId="5" fillId="2" borderId="1" xfId="3" applyFill="1" applyBorder="1">
      <alignment wrapText="1"/>
    </xf>
    <xf numFmtId="0" fontId="5" fillId="7" borderId="1" xfId="3" applyFill="1" applyBorder="1" applyAlignment="1">
      <alignment horizontal="center" wrapText="1"/>
    </xf>
    <xf numFmtId="0" fontId="2" fillId="2" borderId="1" xfId="7" applyFill="1" applyBorder="1" applyAlignment="1">
      <alignment horizontal="center" vertical="center" wrapText="1"/>
    </xf>
    <xf numFmtId="0" fontId="8" fillId="2" borderId="1" xfId="7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horizontal="center" vertical="center" wrapText="1"/>
    </xf>
    <xf numFmtId="0" fontId="8" fillId="2" borderId="1" xfId="10" applyFill="1" applyBorder="1">
      <alignment horizontal="center" wrapText="1"/>
    </xf>
    <xf numFmtId="0" fontId="9" fillId="7" borderId="1" xfId="11" applyFill="1" applyBorder="1" applyAlignment="1">
      <alignment horizontal="center" wrapText="1"/>
    </xf>
    <xf numFmtId="0" fontId="7" fillId="0" borderId="0" xfId="0" applyNumberFormat="1" applyFont="1" applyFill="1" applyBorder="1" applyAlignment="1" applyProtection="1">
      <alignment wrapText="1"/>
    </xf>
    <xf numFmtId="0" fontId="7" fillId="4" borderId="1" xfId="1" applyFont="1" applyFill="1" applyBorder="1" applyAlignment="1">
      <alignment horizontal="right" wrapText="1"/>
    </xf>
    <xf numFmtId="0" fontId="9" fillId="0" borderId="0" xfId="0" applyFont="1"/>
  </cellXfs>
  <cellStyles count="14">
    <cellStyle name="Hiperlink" xfId="8" builtinId="8"/>
    <cellStyle name="Normal" xfId="0" builtinId="0"/>
    <cellStyle name="Normal 2" xfId="9" xr:uid="{105279EF-9198-4A1B-AAF0-5DA863967597}"/>
    <cellStyle name="styleBold" xfId="4" xr:uid="{00000000-0005-0000-0000-000004000000}"/>
    <cellStyle name="styleBold11" xfId="7" xr:uid="{00000000-0005-0000-0000-000007000000}"/>
    <cellStyle name="styleBold11 2" xfId="10" xr:uid="{E7E6B5A3-B11C-4E4E-9812-33654937E894}"/>
    <cellStyle name="styleBold14UR" xfId="5" xr:uid="{00000000-0005-0000-0000-000005000000}"/>
    <cellStyle name="styleBoldRegular" xfId="6" xr:uid="{00000000-0005-0000-0000-000006000000}"/>
    <cellStyle name="styleRegular" xfId="1" xr:uid="{00000000-0005-0000-0000-000001000000}"/>
    <cellStyle name="styleRegular 2" xfId="12" xr:uid="{4187D732-F85B-45D4-9346-9DC6C43D98A0}"/>
    <cellStyle name="styleRegular11" xfId="3" xr:uid="{00000000-0005-0000-0000-000003000000}"/>
    <cellStyle name="styleRegular11 2" xfId="11" xr:uid="{0C3CDC64-EC36-428B-894A-D605A2CAF59A}"/>
    <cellStyle name="styleRegular9UR" xfId="2" xr:uid="{00000000-0005-0000-0000-000002000000}"/>
    <cellStyle name="Vírgula" xfId="13" builtinId="3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riteria_Summary4.1" displayName="Criteria_Summary4.1" ref="A7:E10" totalsRowCount="1" totalsRowCellStyle="styleRegular">
  <autoFilter ref="A7:E9" xr:uid="{00000000-0009-0000-0100-000001000000}"/>
  <tableColumns count="5">
    <tableColumn id="1" xr3:uid="{00000000-0010-0000-0000-000001000000}" name="Item"/>
    <tableColumn id="2" xr3:uid="{00000000-0010-0000-0000-000002000000}" name="Tipo"/>
    <tableColumn id="3" xr3:uid="{00000000-0010-0000-0000-000003000000}" name="Elementos" totalsRowFunction="sum"/>
    <tableColumn id="4" xr3:uid="{00000000-0010-0000-0000-000004000000}" name="Nome do Subcritério"/>
    <tableColumn id="5" xr3:uid="{00000000-0010-0000-0000-000005000000}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FF4291D9-DBC9-4300-AF44-181C611D8A24}" name="Elements91257" displayName="Elements91257" ref="A142:E346" totalsRowCount="1" totalsRowCellStyle="styleRegular">
  <autoFilter ref="A142:E345" xr:uid="{00000000-0009-0000-0100-000005000000}"/>
  <tableColumns count="5">
    <tableColumn id="1" xr3:uid="{2461A86F-F372-4314-A50C-BD63F0E1B715}" name="Projeto" totalsRowDxfId="9"/>
    <tableColumn id="2" xr3:uid="{39934615-898D-4693-9B2D-6AA75E831C87}" name="Vínculo" totalsRowDxfId="8"/>
    <tableColumn id="3" xr3:uid="{B75B3932-A81C-440A-B9A0-51E05F7C4075}" name="Elemento" totalsRowFunction="count" totalsRowDxfId="7"/>
    <tableColumn id="4" xr3:uid="{CAA6FBAA-9B84-410D-AA91-5F79DBF1DD4A}" name="Id do Revit" totalsRowDxfId="6"/>
    <tableColumn id="5" xr3:uid="{65CF2AB3-28AB-468C-BA7D-695B13342B3B}" name="Totais:" totalsRowFunction="sum" totalsRowDxfId="5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B48A0016-236C-4D3A-937F-386AF62C7BEF}" name="Elements211" displayName="Elements211" ref="A6:E8" totalsRowCount="1" totalsRowCellStyle="styleRegular">
  <autoFilter ref="A6:E7" xr:uid="{00000000-0009-0000-0100-000008000000}"/>
  <tableColumns count="5">
    <tableColumn id="1" xr3:uid="{1E41FBC4-3ADA-4127-B9A4-74652F6ADA11}" name="Projeto" totalsRowCellStyle="styleRegular 2"/>
    <tableColumn id="2" xr3:uid="{9D70DD11-058A-4571-A3B7-03AB66D3C036}" name="Vínculo" totalsRowCellStyle="styleRegular 2"/>
    <tableColumn id="3" xr3:uid="{90FBA3D8-021E-42AC-997E-CB2DFE2AF6BA}" name="Elemento" totalsRowFunction="count" totalsRowCellStyle="styleRegular 2"/>
    <tableColumn id="4" xr3:uid="{8F56E5D2-34A9-4384-A991-92E0E5B34EDC}" name="Id do Revit" totalsRowCellStyle="styleRegular 2"/>
    <tableColumn id="5" xr3:uid="{31C0A66F-4043-42F7-A946-0D6E5E34EFC6}" name="Totais:" totalsRowFunction="sum" totalsRowCellStyle="styleRegular 2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Elements451" displayName="Elements451" ref="A6:E9" totalsRowCount="1" totalsRowCellStyle="styleRegular">
  <autoFilter ref="A6:E8" xr:uid="{00000000-0009-0000-0100-00000A000000}"/>
  <tableColumns count="5">
    <tableColumn id="1" xr3:uid="{00000000-0010-0000-0900-000001000000}" name="Projeto"/>
    <tableColumn id="2" xr3:uid="{00000000-0010-0000-0900-000002000000}" name="Vínculo"/>
    <tableColumn id="3" xr3:uid="{00000000-0010-0000-0900-000003000000}" name="Elemento" totalsRowFunction="count"/>
    <tableColumn id="4" xr3:uid="{00000000-0010-0000-0900-000004000000}" name="Id do Revit"/>
    <tableColumn id="5" xr3:uid="{00000000-0010-0000-0900-000005000000}" name="Totais: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Elements461" displayName="Elements461" ref="A6:E9" totalsRowCount="1" totalsRowCellStyle="styleRegular">
  <autoFilter ref="A6:E8" xr:uid="{00000000-0009-0000-0100-00000B000000}"/>
  <tableColumns count="5">
    <tableColumn id="1" xr3:uid="{00000000-0010-0000-0A00-000001000000}" name="Projeto"/>
    <tableColumn id="2" xr3:uid="{00000000-0010-0000-0A00-000002000000}" name="Vínculo"/>
    <tableColumn id="3" xr3:uid="{00000000-0010-0000-0A00-000003000000}" name="Elemento" totalsRowFunction="count"/>
    <tableColumn id="4" xr3:uid="{00000000-0010-0000-0A00-000004000000}" name="Id do Revit"/>
    <tableColumn id="5" xr3:uid="{00000000-0010-0000-0A00-000005000000}" name="Totais: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Elements462" displayName="Elements462" ref="A17:E20" totalsRowCount="1" totalsRowCellStyle="styleRegular">
  <autoFilter ref="A17:E19" xr:uid="{00000000-0009-0000-0100-00000C000000}"/>
  <tableColumns count="5">
    <tableColumn id="1" xr3:uid="{00000000-0010-0000-0B00-000001000000}" name="Projeto"/>
    <tableColumn id="2" xr3:uid="{00000000-0010-0000-0B00-000002000000}" name="Vínculo"/>
    <tableColumn id="3" xr3:uid="{00000000-0010-0000-0B00-000003000000}" name="Elemento" totalsRowFunction="count"/>
    <tableColumn id="4" xr3:uid="{00000000-0010-0000-0B00-000004000000}" name="Id do Revit"/>
    <tableColumn id="5" xr3:uid="{00000000-0010-0000-0B00-000005000000}" name="Totais: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Elements471" displayName="Elements471" ref="A6:E8" totalsRowCount="1" totalsRowCellStyle="styleRegular">
  <autoFilter ref="A6:E7" xr:uid="{00000000-0009-0000-0100-00000D000000}"/>
  <tableColumns count="5">
    <tableColumn id="1" xr3:uid="{00000000-0010-0000-0C00-000001000000}" name="Projeto" totalsRowDxfId="10"/>
    <tableColumn id="2" xr3:uid="{00000000-0010-0000-0C00-000002000000}" name="Vínculo" totalsRowDxfId="14"/>
    <tableColumn id="3" xr3:uid="{00000000-0010-0000-0C00-000003000000}" name="Elemento" totalsRowFunction="count" totalsRowDxfId="13"/>
    <tableColumn id="4" xr3:uid="{00000000-0010-0000-0C00-000004000000}" name="Id do Revit" totalsRowDxfId="12"/>
    <tableColumn id="5" xr3:uid="{00000000-0010-0000-0C00-000005000000}" name="Totais:" totalsRowFunction="sum" totalsRowDxfId="11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3261E870-1630-40B0-997A-F9EA01489799}" name="Elements52113" displayName="Elements52113" ref="A6:E8" totalsRowCount="1" totalsRowCellStyle="styleRegular">
  <autoFilter ref="A6:E7" xr:uid="{00000000-0009-0000-0100-00000C000000}"/>
  <tableColumns count="5">
    <tableColumn id="1" xr3:uid="{907C98AC-0FFA-45C8-AAC6-675D23D34E59}" name="Projeto"/>
    <tableColumn id="2" xr3:uid="{ED196D57-95E7-434A-9548-68431C1346A5}" name="Vínculo"/>
    <tableColumn id="3" xr3:uid="{9BCEDB89-C436-45EF-A08F-677A5ADE9857}" name="Elemento" totalsRowFunction="count" totalsRowDxfId="16"/>
    <tableColumn id="4" xr3:uid="{01145E55-6BC7-42EB-A71B-6ED66017656C}" name="Id do Revit"/>
    <tableColumn id="5" xr3:uid="{8EF25AFE-1031-4C7B-96F7-44167B28621D}" name="Totais:" totalsRowFunction="sum" totalsRowDxfId="15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riteria_Summary4.2" displayName="Criteria_Summary4.2" ref="A7:E10" totalsRowCount="1" totalsRowCellStyle="styleRegular">
  <autoFilter ref="A7:E9" xr:uid="{00000000-0009-0000-0100-000002000000}"/>
  <tableColumns count="5">
    <tableColumn id="1" xr3:uid="{00000000-0010-0000-0100-000001000000}" name="Item"/>
    <tableColumn id="2" xr3:uid="{00000000-0010-0000-0100-000002000000}" name="Tipo"/>
    <tableColumn id="3" xr3:uid="{00000000-0010-0000-0100-000003000000}" name="Elementos" totalsRowFunction="sum"/>
    <tableColumn id="4" xr3:uid="{00000000-0010-0000-0100-000004000000}" name="Nome do Subcritério"/>
    <tableColumn id="5" xr3:uid="{00000000-0010-0000-0100-000005000000}" name="Total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riteria_Summary4.5" displayName="Criteria_Summary4.5" ref="A7:E9" totalsRowCount="1" totalsRowCellStyle="styleRegular">
  <autoFilter ref="A7:E8" xr:uid="{00000000-0009-0000-0100-000003000000}"/>
  <tableColumns count="5">
    <tableColumn id="1" xr3:uid="{00000000-0010-0000-0200-000001000000}" name="Item"/>
    <tableColumn id="2" xr3:uid="{00000000-0010-0000-0200-000002000000}" name="Tipo"/>
    <tableColumn id="3" xr3:uid="{00000000-0010-0000-0200-000003000000}" name="Elementos" totalsRowFunction="sum"/>
    <tableColumn id="4" xr3:uid="{00000000-0010-0000-0200-000004000000}" name="Nome do Subcritério"/>
    <tableColumn id="5" xr3:uid="{00000000-0010-0000-0200-000005000000}" name="Total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Criteria_Summary4.6" displayName="Criteria_Summary4.6" ref="A7:E10" totalsRowCount="1" totalsRowCellStyle="styleRegular">
  <autoFilter ref="A7:E9" xr:uid="{00000000-0009-0000-0100-000004000000}"/>
  <tableColumns count="5">
    <tableColumn id="1" xr3:uid="{00000000-0010-0000-0300-000001000000}" name="Item"/>
    <tableColumn id="2" xr3:uid="{00000000-0010-0000-0300-000002000000}" name="Tipo"/>
    <tableColumn id="3" xr3:uid="{00000000-0010-0000-0300-000003000000}" name="Elementos" totalsRowFunction="sum"/>
    <tableColumn id="4" xr3:uid="{00000000-0010-0000-0300-000004000000}" name="Nome do Subcritério"/>
    <tableColumn id="5" xr3:uid="{00000000-0010-0000-0300-000005000000}" name="Total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Criteria_Summary4.7" displayName="Criteria_Summary4.7" ref="A7:E9" totalsRowCount="1" totalsRowCellStyle="styleRegular">
  <autoFilter ref="A7:E8" xr:uid="{00000000-0009-0000-0100-000005000000}"/>
  <tableColumns count="5">
    <tableColumn id="1" xr3:uid="{00000000-0010-0000-0400-000001000000}" name="Item"/>
    <tableColumn id="2" xr3:uid="{00000000-0010-0000-0400-000002000000}" name="Tipo"/>
    <tableColumn id="3" xr3:uid="{00000000-0010-0000-0400-000003000000}" name="Elementos" totalsRowFunction="sum"/>
    <tableColumn id="4" xr3:uid="{00000000-0010-0000-0400-000004000000}" name="Nome do Subcritério"/>
    <tableColumn id="5" xr3:uid="{00000000-0010-0000-0400-000005000000}" name="Total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Elements411" displayName="Elements411" ref="A6:E8" totalsRowCount="1" totalsRowCellStyle="styleRegular">
  <autoFilter ref="A6:E7" xr:uid="{00000000-0009-0000-0100-000006000000}"/>
  <tableColumns count="5">
    <tableColumn id="1" xr3:uid="{00000000-0010-0000-0500-000001000000}" name="Projeto" totalsRowCellStyle="styleRegular"/>
    <tableColumn id="2" xr3:uid="{00000000-0010-0000-0500-000002000000}" name="Vínculo" totalsRowCellStyle="styleRegular"/>
    <tableColumn id="3" xr3:uid="{00000000-0010-0000-0500-000003000000}" name="Elemento" totalsRowFunction="count" totalsRowCellStyle="styleRegular"/>
    <tableColumn id="4" xr3:uid="{00000000-0010-0000-0500-000004000000}" name="Id do Revit" totalsRowCellStyle="styleRegular"/>
    <tableColumn id="5" xr3:uid="{00000000-0010-0000-0500-000005000000}" name="Totais:" totalsRowFunction="sum" totalsRowCellStyle="styleRegular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Elements421" displayName="Elements421" ref="A6:E9" totalsRowCount="1" totalsRowCellStyle="styleRegular">
  <autoFilter ref="A6:E8" xr:uid="{00000000-0009-0000-0100-000008000000}"/>
  <tableColumns count="5">
    <tableColumn id="1" xr3:uid="{00000000-0010-0000-0700-000001000000}" name="Projeto"/>
    <tableColumn id="2" xr3:uid="{00000000-0010-0000-0700-000002000000}" name="Vínculo"/>
    <tableColumn id="3" xr3:uid="{00000000-0010-0000-0700-000003000000}" name="Elemento" totalsRowFunction="count"/>
    <tableColumn id="4" xr3:uid="{00000000-0010-0000-0700-000004000000}" name="Id do Revit"/>
    <tableColumn id="5" xr3:uid="{00000000-0010-0000-0700-000005000000}" name="Totais: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Elements422" displayName="Elements422" ref="A17:E20" totalsRowCount="1" totalsRowCellStyle="styleRegular">
  <autoFilter ref="A17:E19" xr:uid="{00000000-0009-0000-0100-000009000000}"/>
  <tableColumns count="5">
    <tableColumn id="1" xr3:uid="{00000000-0010-0000-0800-000001000000}" name="Projeto"/>
    <tableColumn id="2" xr3:uid="{00000000-0010-0000-0800-000002000000}" name="Vínculo"/>
    <tableColumn id="3" xr3:uid="{00000000-0010-0000-0800-000003000000}" name="Elemento" totalsRowFunction="count"/>
    <tableColumn id="4" xr3:uid="{00000000-0010-0000-0800-000004000000}" name="Id do Revit"/>
    <tableColumn id="5" xr3:uid="{00000000-0010-0000-0800-000005000000}" name="Totais: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156A57B-5B79-4538-913A-56104A276080}" name="Elements91146" displayName="Elements91146" ref="A6:E134" totalsRowCount="1" totalsRowCellStyle="styleRegular">
  <autoFilter ref="A6:E133" xr:uid="{00000000-0009-0000-0100-000004000000}"/>
  <tableColumns count="5">
    <tableColumn id="1" xr3:uid="{3B7C848C-FCB4-4EF2-BAC7-6AED866C2C01}" name="Projeto" totalsRowDxfId="4"/>
    <tableColumn id="2" xr3:uid="{DAED8E87-C399-4439-80B1-977C5C38E0D8}" name="Vínculo" totalsRowDxfId="3"/>
    <tableColumn id="3" xr3:uid="{F1E699C8-47E1-4B2E-8626-E6BA3E5FC3D9}" name="Elemento" totalsRowFunction="count" totalsRowDxfId="2"/>
    <tableColumn id="4" xr3:uid="{3AAB84C9-995B-4250-93CF-79F6E955293E}" name="Id do Revit" totalsRowDxfId="1"/>
    <tableColumn id="5" xr3:uid="{04429DD8-1BBC-4F5A-A10C-E3FBA609E086}" name="Totais:" totalsRowFunction="sum" totalsRow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table" Target="../tables/table7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table" Target="../tables/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/>
  <dimension ref="A1:F13"/>
  <sheetViews>
    <sheetView showGridLines="0" tabSelected="1" workbookViewId="0">
      <selection activeCell="D27" sqref="D27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</cols>
  <sheetData>
    <row r="1" spans="1:6">
      <c r="A1" s="18" t="s">
        <v>0</v>
      </c>
      <c r="B1" s="18" t="s">
        <v>0</v>
      </c>
      <c r="C1" s="18" t="s">
        <v>0</v>
      </c>
      <c r="D1" s="18" t="s">
        <v>0</v>
      </c>
      <c r="E1" s="18" t="s">
        <v>0</v>
      </c>
      <c r="F1" s="18" t="s">
        <v>0</v>
      </c>
    </row>
    <row r="2" spans="1:6">
      <c r="A2" s="18" t="s">
        <v>0</v>
      </c>
      <c r="B2" s="18" t="s">
        <v>0</v>
      </c>
      <c r="C2" s="18" t="s">
        <v>0</v>
      </c>
      <c r="D2" s="18" t="s">
        <v>0</v>
      </c>
      <c r="E2" s="18" t="s">
        <v>0</v>
      </c>
      <c r="F2" s="18" t="s">
        <v>0</v>
      </c>
    </row>
    <row r="4" spans="1:6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</row>
    <row r="5" spans="1:6">
      <c r="A5" s="3" t="s">
        <v>9</v>
      </c>
      <c r="B5" s="4"/>
      <c r="C5" s="4"/>
      <c r="D5" s="3" t="s">
        <v>10</v>
      </c>
      <c r="E5" s="4"/>
      <c r="F5" s="3">
        <v>1</v>
      </c>
    </row>
    <row r="6" spans="1:6" ht="24.75">
      <c r="A6" s="5" t="s">
        <v>11</v>
      </c>
      <c r="B6" s="5" t="s">
        <v>12</v>
      </c>
      <c r="C6" s="5" t="s">
        <v>13</v>
      </c>
      <c r="D6" s="5" t="s">
        <v>14</v>
      </c>
      <c r="E6" s="5" t="s">
        <v>15</v>
      </c>
      <c r="F6" s="6" t="s">
        <v>16</v>
      </c>
    </row>
    <row r="7" spans="1:6" ht="24.75">
      <c r="A7" s="5" t="s">
        <v>17</v>
      </c>
      <c r="B7" s="12" t="s">
        <v>455</v>
      </c>
      <c r="C7" s="5" t="s">
        <v>18</v>
      </c>
      <c r="D7" s="5" t="s">
        <v>452</v>
      </c>
      <c r="E7" s="5" t="s">
        <v>453</v>
      </c>
      <c r="F7" s="6" t="s">
        <v>21</v>
      </c>
    </row>
    <row r="8" spans="1:6" s="34" customFormat="1" ht="24.75">
      <c r="A8" s="12" t="s">
        <v>22</v>
      </c>
      <c r="B8" s="12" t="s">
        <v>23</v>
      </c>
      <c r="C8" s="12" t="s">
        <v>18</v>
      </c>
      <c r="D8" s="12" t="s">
        <v>24</v>
      </c>
      <c r="E8" s="12" t="s">
        <v>96</v>
      </c>
      <c r="F8" s="33" t="s">
        <v>26</v>
      </c>
    </row>
    <row r="9" spans="1:6">
      <c r="A9" s="5" t="s">
        <v>27</v>
      </c>
      <c r="B9" s="5" t="s">
        <v>28</v>
      </c>
      <c r="C9" s="5" t="s">
        <v>13</v>
      </c>
      <c r="D9" s="5" t="s">
        <v>29</v>
      </c>
      <c r="E9" s="12" t="s">
        <v>97</v>
      </c>
      <c r="F9" s="6" t="s">
        <v>30</v>
      </c>
    </row>
    <row r="10" spans="1:6">
      <c r="A10" s="5" t="s">
        <v>31</v>
      </c>
      <c r="B10" s="5" t="s">
        <v>32</v>
      </c>
      <c r="C10" s="5" t="s">
        <v>13</v>
      </c>
      <c r="D10" s="5" t="s">
        <v>33</v>
      </c>
      <c r="E10" s="5" t="s">
        <v>15</v>
      </c>
      <c r="F10" s="6" t="s">
        <v>34</v>
      </c>
    </row>
    <row r="11" spans="1:6" ht="24.75">
      <c r="A11" s="5" t="s">
        <v>35</v>
      </c>
      <c r="B11" s="5" t="s">
        <v>36</v>
      </c>
      <c r="C11" s="5" t="s">
        <v>18</v>
      </c>
      <c r="D11" s="5" t="s">
        <v>37</v>
      </c>
      <c r="E11" s="5" t="s">
        <v>20</v>
      </c>
      <c r="F11" s="6" t="s">
        <v>21</v>
      </c>
    </row>
    <row r="12" spans="1:6">
      <c r="A12" s="5" t="s">
        <v>38</v>
      </c>
      <c r="B12" s="5" t="s">
        <v>39</v>
      </c>
      <c r="C12" s="5" t="s">
        <v>13</v>
      </c>
      <c r="D12" s="5" t="s">
        <v>40</v>
      </c>
      <c r="E12" s="5" t="s">
        <v>41</v>
      </c>
      <c r="F12" s="6" t="s">
        <v>42</v>
      </c>
    </row>
    <row r="13" spans="1:6" ht="24.75">
      <c r="A13" s="5" t="s">
        <v>43</v>
      </c>
      <c r="B13" s="5" t="s">
        <v>44</v>
      </c>
      <c r="C13" s="5" t="s">
        <v>13</v>
      </c>
      <c r="D13" s="5" t="s">
        <v>45</v>
      </c>
      <c r="E13" s="12" t="s">
        <v>98</v>
      </c>
      <c r="F13" s="6" t="s">
        <v>46</v>
      </c>
    </row>
  </sheetData>
  <mergeCells count="1">
    <mergeCell ref="A1:F2"/>
  </mergeCells>
  <hyperlinks>
    <hyperlink ref="A5" location="'4'!A1" display="4" xr:uid="{00000000-0004-0000-0000-000000000000}"/>
    <hyperlink ref="A6" location="'4.1'!A1" display="4.1" xr:uid="{00000000-0004-0000-0000-000001000000}"/>
    <hyperlink ref="F6" location="'4.1E'!A1" display="75,00" xr:uid="{00000000-0004-0000-0000-000002000000}"/>
    <hyperlink ref="A7" location="'4.2'!A1" display="4.2" xr:uid="{00000000-0004-0000-0000-000003000000}"/>
    <hyperlink ref="F7" location="'4.2E'!A1" display="1981,76" xr:uid="{00000000-0004-0000-0000-000004000000}"/>
    <hyperlink ref="A8" location="'4.3'!A1" display="4.3" xr:uid="{00000000-0004-0000-0000-000005000000}"/>
    <hyperlink ref="F8" location="'4.3E'!A1" display="59452,80" xr:uid="{00000000-0004-0000-0000-000006000000}"/>
    <hyperlink ref="A9" location="'4.4'!A1" display="4.4" xr:uid="{00000000-0004-0000-0000-000007000000}"/>
    <hyperlink ref="F9" location="'4.4E'!A1" display="120,00" xr:uid="{00000000-0004-0000-0000-000008000000}"/>
    <hyperlink ref="A10" location="'4.5'!A1" display="4.5" xr:uid="{00000000-0004-0000-0000-000009000000}"/>
    <hyperlink ref="F10" location="'4.5E'!A1" display="2,00" xr:uid="{00000000-0004-0000-0000-00000A000000}"/>
    <hyperlink ref="A11" location="'4.6'!A1" display="4.6" xr:uid="{00000000-0004-0000-0000-00000B000000}"/>
    <hyperlink ref="F11" location="'4.6E'!A1" display="1981,76" xr:uid="{00000000-0004-0000-0000-00000C000000}"/>
    <hyperlink ref="A12" location="'4.7'!A1" display="4.7" xr:uid="{00000000-0004-0000-0000-00000D000000}"/>
    <hyperlink ref="F12" location="'4.7E'!A1" display="721,69" xr:uid="{00000000-0004-0000-0000-00000E000000}"/>
    <hyperlink ref="A13" location="'4.8'!A1" display="4.8" xr:uid="{00000000-0004-0000-0000-00000F000000}"/>
    <hyperlink ref="F13" location="'4.8E'!A1" display="21663,25" xr:uid="{00000000-0004-0000-0000-000010000000}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ilha10">
    <tabColor rgb="FFDFF0D8"/>
  </sheetPr>
  <dimension ref="A1:F2"/>
  <sheetViews>
    <sheetView showGridLines="0" workbookViewId="0">
      <selection activeCell="I1" sqref="G1:I1048576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</cols>
  <sheetData>
    <row r="1" spans="1:6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</row>
    <row r="2" spans="1:6" ht="24.75">
      <c r="A2" s="5" t="s">
        <v>43</v>
      </c>
      <c r="B2" s="5" t="s">
        <v>44</v>
      </c>
      <c r="C2" s="5" t="s">
        <v>13</v>
      </c>
      <c r="D2" s="5" t="s">
        <v>45</v>
      </c>
      <c r="E2" s="5" t="s">
        <v>25</v>
      </c>
      <c r="F2" s="5" t="s">
        <v>46</v>
      </c>
    </row>
  </sheetData>
  <hyperlinks>
    <hyperlink ref="A2" location="'4'!A1" display="4.8" xr:uid="{00000000-0004-0000-0900-000000000000}"/>
    <hyperlink ref="F2" location="'4.8E'!A1" display="21663,25" xr:uid="{00000000-0004-0000-0900-000001000000}"/>
  </hyperlink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ilha11"/>
  <dimension ref="A1:E8"/>
  <sheetViews>
    <sheetView showGridLines="0" workbookViewId="0">
      <selection activeCell="E7" sqref="E7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7" t="s">
        <v>14</v>
      </c>
      <c r="B1" s="27" t="s">
        <v>14</v>
      </c>
      <c r="C1" s="27" t="s">
        <v>14</v>
      </c>
      <c r="D1" s="27" t="s">
        <v>14</v>
      </c>
      <c r="E1" s="27" t="s">
        <v>14</v>
      </c>
    </row>
    <row r="2" spans="1:5">
      <c r="A2" s="27" t="s">
        <v>14</v>
      </c>
      <c r="B2" s="27" t="s">
        <v>14</v>
      </c>
      <c r="C2" s="27" t="s">
        <v>14</v>
      </c>
      <c r="D2" s="27" t="s">
        <v>14</v>
      </c>
      <c r="E2" s="27" t="s">
        <v>14</v>
      </c>
    </row>
    <row r="4" spans="1:5">
      <c r="A4" s="21" t="s">
        <v>53</v>
      </c>
      <c r="B4" s="21" t="s">
        <v>53</v>
      </c>
      <c r="C4" s="21" t="s">
        <v>53</v>
      </c>
      <c r="D4" s="21" t="s">
        <v>53</v>
      </c>
      <c r="E4" s="21" t="s">
        <v>53</v>
      </c>
    </row>
    <row r="5" spans="1:5">
      <c r="A5" s="26" t="s">
        <v>54</v>
      </c>
      <c r="B5" s="26" t="s">
        <v>54</v>
      </c>
      <c r="C5" s="26" t="s">
        <v>54</v>
      </c>
      <c r="D5" s="26" t="s">
        <v>54</v>
      </c>
      <c r="E5" s="26" t="s">
        <v>54</v>
      </c>
    </row>
    <row r="6" spans="1:5">
      <c r="A6" s="7" t="s">
        <v>87</v>
      </c>
      <c r="B6" s="7" t="s">
        <v>88</v>
      </c>
      <c r="C6" s="7" t="s">
        <v>89</v>
      </c>
      <c r="D6" s="7" t="s">
        <v>90</v>
      </c>
      <c r="E6" s="7" t="s">
        <v>91</v>
      </c>
    </row>
    <row r="7" spans="1:5" ht="24.75">
      <c r="A7" s="8" t="s">
        <v>92</v>
      </c>
      <c r="B7" s="8" t="s">
        <v>93</v>
      </c>
      <c r="C7" s="8" t="s">
        <v>61</v>
      </c>
      <c r="D7" s="8" t="s">
        <v>94</v>
      </c>
      <c r="E7" s="8">
        <v>75</v>
      </c>
    </row>
    <row r="8" spans="1:5">
      <c r="C8" s="1">
        <f>SUBTOTAL(103,Elements411[Elemento])</f>
        <v>1</v>
      </c>
      <c r="E8" s="1">
        <f>SUBTOTAL(109,Elements411[Totais:])</f>
        <v>75</v>
      </c>
    </row>
  </sheetData>
  <mergeCells count="3">
    <mergeCell ref="A1:E2"/>
    <mergeCell ref="A4:E4"/>
    <mergeCell ref="A5:E5"/>
  </mergeCells>
  <hyperlinks>
    <hyperlink ref="A1" location="'4.1'!A1" display="RETIRADA DE ENTULHO DE OBRA COM CACAMBA DE ACO TIPO CONTAINER COM 5M3 DE CAPACIDADE,INCLUSIVE CARREGAMENTO,TRANSPORTE EDESCARREGAMENTO.CUSTO POR UNIDADE DE CACAMBA E INCLUI A TAXA PARA DESCARGA EM LOCAIS AUTORIZADOS" xr:uid="{00000000-0004-0000-0A00-000000000000}"/>
    <hyperlink ref="B1" location="'4.1'!A1" display="RETIRADA DE ENTULHO DE OBRA COM CACAMBA DE ACO TIPO CONTAINER COM 5M3 DE CAPACIDADE,INCLUSIVE CARREGAMENTO,TRANSPORTE EDESCARREGAMENTO.CUSTO POR UNIDADE DE CACAMBA E INCLUI A TAXA PARA DESCARGA EM LOCAIS AUTORIZADOS" xr:uid="{00000000-0004-0000-0A00-000001000000}"/>
    <hyperlink ref="C1" location="'4.1'!A1" display="RETIRADA DE ENTULHO DE OBRA COM CACAMBA DE ACO TIPO CONTAINER COM 5M3 DE CAPACIDADE,INCLUSIVE CARREGAMENTO,TRANSPORTE EDESCARREGAMENTO.CUSTO POR UNIDADE DE CACAMBA E INCLUI A TAXA PARA DESCARGA EM LOCAIS AUTORIZADOS" xr:uid="{00000000-0004-0000-0A00-000002000000}"/>
    <hyperlink ref="D1" location="'4.1'!A1" display="RETIRADA DE ENTULHO DE OBRA COM CACAMBA DE ACO TIPO CONTAINER COM 5M3 DE CAPACIDADE,INCLUSIVE CARREGAMENTO,TRANSPORTE EDESCARREGAMENTO.CUSTO POR UNIDADE DE CACAMBA E INCLUI A TAXA PARA DESCARGA EM LOCAIS AUTORIZADOS" xr:uid="{00000000-0004-0000-0A00-000003000000}"/>
    <hyperlink ref="E1" location="'4.1'!A1" display="RETIRADA DE ENTULHO DE OBRA COM CACAMBA DE ACO TIPO CONTAINER COM 5M3 DE CAPACIDADE,INCLUSIVE CARREGAMENTO,TRANSPORTE EDESCARREGAMENTO.CUSTO POR UNIDADE DE CACAMBA E INCLUI A TAXA PARA DESCARGA EM LOCAIS AUTORIZADOS" xr:uid="{00000000-0004-0000-0A00-000004000000}"/>
    <hyperlink ref="A2" location="'4.1'!A1" display="RETIRADA DE ENTULHO DE OBRA COM CACAMBA DE ACO TIPO CONTAINER COM 5M3 DE CAPACIDADE,INCLUSIVE CARREGAMENTO,TRANSPORTE EDESCARREGAMENTO.CUSTO POR UNIDADE DE CACAMBA E INCLUI A TAXA PARA DESCARGA EM LOCAIS AUTORIZADOS" xr:uid="{00000000-0004-0000-0A00-000005000000}"/>
    <hyperlink ref="B2" location="'4.1'!A1" display="RETIRADA DE ENTULHO DE OBRA COM CACAMBA DE ACO TIPO CONTAINER COM 5M3 DE CAPACIDADE,INCLUSIVE CARREGAMENTO,TRANSPORTE EDESCARREGAMENTO.CUSTO POR UNIDADE DE CACAMBA E INCLUI A TAXA PARA DESCARGA EM LOCAIS AUTORIZADOS" xr:uid="{00000000-0004-0000-0A00-000006000000}"/>
    <hyperlink ref="C2" location="'4.1'!A1" display="RETIRADA DE ENTULHO DE OBRA COM CACAMBA DE ACO TIPO CONTAINER COM 5M3 DE CAPACIDADE,INCLUSIVE CARREGAMENTO,TRANSPORTE EDESCARREGAMENTO.CUSTO POR UNIDADE DE CACAMBA E INCLUI A TAXA PARA DESCARGA EM LOCAIS AUTORIZADOS" xr:uid="{00000000-0004-0000-0A00-000007000000}"/>
    <hyperlink ref="D2" location="'4.1'!A1" display="RETIRADA DE ENTULHO DE OBRA COM CACAMBA DE ACO TIPO CONTAINER COM 5M3 DE CAPACIDADE,INCLUSIVE CARREGAMENTO,TRANSPORTE EDESCARREGAMENTO.CUSTO POR UNIDADE DE CACAMBA E INCLUI A TAXA PARA DESCARGA EM LOCAIS AUTORIZADOS" xr:uid="{00000000-0004-0000-0A00-000008000000}"/>
    <hyperlink ref="E2" location="'4.1'!A1" display="RETIRADA DE ENTULHO DE OBRA COM CACAMBA DE ACO TIPO CONTAINER COM 5M3 DE CAPACIDADE,INCLUSIVE CARREGAMENTO,TRANSPORTE EDESCARREGAMENTO.CUSTO POR UNIDADE DE CACAMBA E INCLUI A TAXA PARA DESCARGA EM LOCAIS AUTORIZADOS" xr:uid="{00000000-0004-0000-0A00-000009000000}"/>
    <hyperlink ref="A4" location="'4.1'!A1" display="Pisos" xr:uid="{00000000-0004-0000-0A00-00000A000000}"/>
    <hyperlink ref="B4" location="'4.1'!A1" display="Pisos" xr:uid="{00000000-0004-0000-0A00-00000B000000}"/>
    <hyperlink ref="C4" location="'4.1'!A1" display="Pisos" xr:uid="{00000000-0004-0000-0A00-00000C000000}"/>
    <hyperlink ref="D4" location="'4.1'!A1" display="Pisos" xr:uid="{00000000-0004-0000-0A00-00000D000000}"/>
    <hyperlink ref="E4" location="'4.1'!A1" display="Pisos" xr:uid="{00000000-0004-0000-0A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Planilha12"/>
  <dimension ref="A1:E20"/>
  <sheetViews>
    <sheetView showGridLines="0" workbookViewId="0">
      <selection activeCell="E9" activeCellId="1" sqref="E20 E9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8" t="s">
        <v>452</v>
      </c>
      <c r="B1" s="27" t="s">
        <v>19</v>
      </c>
      <c r="C1" s="27" t="s">
        <v>19</v>
      </c>
      <c r="D1" s="27" t="s">
        <v>19</v>
      </c>
      <c r="E1" s="27" t="s">
        <v>19</v>
      </c>
    </row>
    <row r="2" spans="1:5">
      <c r="A2" s="27" t="s">
        <v>19</v>
      </c>
      <c r="B2" s="27" t="s">
        <v>19</v>
      </c>
      <c r="C2" s="27" t="s">
        <v>19</v>
      </c>
      <c r="D2" s="27" t="s">
        <v>19</v>
      </c>
      <c r="E2" s="27" t="s">
        <v>19</v>
      </c>
    </row>
    <row r="4" spans="1:5">
      <c r="A4" s="21" t="s">
        <v>53</v>
      </c>
      <c r="B4" s="21" t="s">
        <v>53</v>
      </c>
      <c r="C4" s="21" t="s">
        <v>53</v>
      </c>
      <c r="D4" s="21" t="s">
        <v>53</v>
      </c>
      <c r="E4" s="21" t="s">
        <v>53</v>
      </c>
    </row>
    <row r="5" spans="1:5">
      <c r="A5" s="26" t="s">
        <v>76</v>
      </c>
      <c r="B5" s="26" t="s">
        <v>76</v>
      </c>
      <c r="C5" s="26" t="s">
        <v>76</v>
      </c>
      <c r="D5" s="26" t="s">
        <v>76</v>
      </c>
      <c r="E5" s="26" t="s">
        <v>76</v>
      </c>
    </row>
    <row r="6" spans="1:5">
      <c r="A6" s="7" t="s">
        <v>87</v>
      </c>
      <c r="B6" s="7" t="s">
        <v>88</v>
      </c>
      <c r="C6" s="7" t="s">
        <v>89</v>
      </c>
      <c r="D6" s="7" t="s">
        <v>90</v>
      </c>
      <c r="E6" s="7" t="s">
        <v>91</v>
      </c>
    </row>
    <row r="7" spans="1:5" ht="24.75">
      <c r="A7" s="8" t="s">
        <v>92</v>
      </c>
      <c r="B7" s="8" t="s">
        <v>93</v>
      </c>
      <c r="C7" s="8" t="s">
        <v>61</v>
      </c>
      <c r="D7" s="8" t="s">
        <v>94</v>
      </c>
      <c r="E7" s="8">
        <v>719.728984953142</v>
      </c>
    </row>
    <row r="8" spans="1:5" ht="24.75">
      <c r="A8" s="8" t="s">
        <v>92</v>
      </c>
      <c r="B8" s="8" t="s">
        <v>93</v>
      </c>
      <c r="C8" s="8" t="s">
        <v>61</v>
      </c>
      <c r="D8" s="8" t="s">
        <v>94</v>
      </c>
      <c r="E8" s="8">
        <v>719.728984953142</v>
      </c>
    </row>
    <row r="9" spans="1:5">
      <c r="A9" s="1" t="s">
        <v>54</v>
      </c>
      <c r="B9" s="1" t="s">
        <v>54</v>
      </c>
      <c r="C9" s="1">
        <f>SUBTOTAL(103,Elements421[Elemento])</f>
        <v>2</v>
      </c>
      <c r="D9" s="1" t="s">
        <v>54</v>
      </c>
      <c r="E9" s="1">
        <f>SUBTOTAL(109,Elements421[Totais:])</f>
        <v>1439.457969906284</v>
      </c>
    </row>
    <row r="12" spans="1:5">
      <c r="A12" s="28" t="s">
        <v>452</v>
      </c>
      <c r="B12" s="27" t="s">
        <v>19</v>
      </c>
      <c r="C12" s="27" t="s">
        <v>19</v>
      </c>
      <c r="D12" s="27" t="s">
        <v>19</v>
      </c>
      <c r="E12" s="27" t="s">
        <v>19</v>
      </c>
    </row>
    <row r="13" spans="1:5">
      <c r="A13" s="27" t="s">
        <v>19</v>
      </c>
      <c r="B13" s="27" t="s">
        <v>19</v>
      </c>
      <c r="C13" s="27" t="s">
        <v>19</v>
      </c>
      <c r="D13" s="27" t="s">
        <v>19</v>
      </c>
      <c r="E13" s="27" t="s">
        <v>19</v>
      </c>
    </row>
    <row r="15" spans="1:5">
      <c r="A15" s="21" t="s">
        <v>53</v>
      </c>
      <c r="B15" s="21" t="s">
        <v>53</v>
      </c>
      <c r="C15" s="21" t="s">
        <v>53</v>
      </c>
      <c r="D15" s="21" t="s">
        <v>53</v>
      </c>
      <c r="E15" s="21" t="s">
        <v>53</v>
      </c>
    </row>
    <row r="16" spans="1:5">
      <c r="A16" s="26" t="s">
        <v>77</v>
      </c>
      <c r="B16" s="26" t="s">
        <v>77</v>
      </c>
      <c r="C16" s="26" t="s">
        <v>77</v>
      </c>
      <c r="D16" s="26" t="s">
        <v>77</v>
      </c>
      <c r="E16" s="26" t="s">
        <v>77</v>
      </c>
    </row>
    <row r="17" spans="1:5">
      <c r="A17" s="7" t="s">
        <v>87</v>
      </c>
      <c r="B17" s="7" t="s">
        <v>88</v>
      </c>
      <c r="C17" s="7" t="s">
        <v>89</v>
      </c>
      <c r="D17" s="7" t="s">
        <v>90</v>
      </c>
      <c r="E17" s="7" t="s">
        <v>91</v>
      </c>
    </row>
    <row r="18" spans="1:5" ht="24.75">
      <c r="A18" s="8" t="s">
        <v>92</v>
      </c>
      <c r="B18" s="8" t="s">
        <v>93</v>
      </c>
      <c r="C18" s="8" t="s">
        <v>61</v>
      </c>
      <c r="D18" s="8" t="s">
        <v>94</v>
      </c>
      <c r="E18" s="8">
        <v>271.14999999999998</v>
      </c>
    </row>
    <row r="19" spans="1:5" ht="24.75">
      <c r="A19" s="8" t="s">
        <v>92</v>
      </c>
      <c r="B19" s="8" t="s">
        <v>93</v>
      </c>
      <c r="C19" s="8" t="s">
        <v>61</v>
      </c>
      <c r="D19" s="8" t="s">
        <v>94</v>
      </c>
      <c r="E19" s="8">
        <v>271.14999999999998</v>
      </c>
    </row>
    <row r="20" spans="1:5">
      <c r="A20" s="1" t="s">
        <v>54</v>
      </c>
      <c r="B20" s="1" t="s">
        <v>54</v>
      </c>
      <c r="C20" s="1">
        <f>SUBTOTAL(103,Elements422[Elemento])</f>
        <v>2</v>
      </c>
      <c r="D20" s="1" t="s">
        <v>54</v>
      </c>
      <c r="E20" s="1">
        <f>SUBTOTAL(109,Elements422[Totais:])</f>
        <v>542.29999999999995</v>
      </c>
    </row>
  </sheetData>
  <mergeCells count="6">
    <mergeCell ref="A16:E16"/>
    <mergeCell ref="A1:E2"/>
    <mergeCell ref="A4:E4"/>
    <mergeCell ref="A5:E5"/>
    <mergeCell ref="A12:E13"/>
    <mergeCell ref="A15:E15"/>
  </mergeCells>
  <hyperlinks>
    <hyperlink ref="A1" location="'4.2'!A1" display="Disposicao final de materiais e residuos de obras em locais de operacao e disposicao final apropriados, autorizados e/ou licenciados pelos orgaos de licenciamento e de controle ambiental, medida por tonelada transportada, sendo comprovada conforme legisla" xr:uid="{00000000-0004-0000-0B00-000000000000}"/>
    <hyperlink ref="B1" location="'4.2'!A1" display="Disposicao final de materiais e residuos de obras em locais de operacao e disposicao final apropriados, autorizados e/ou licenciados pelos orgaos de licenciamento e de controle ambiental, medida por tonelada transportada, sendo comprovada conforme legisla" xr:uid="{00000000-0004-0000-0B00-000001000000}"/>
    <hyperlink ref="C1" location="'4.2'!A1" display="Disposicao final de materiais e residuos de obras em locais de operacao e disposicao final apropriados, autorizados e/ou licenciados pelos orgaos de licenciamento e de controle ambiental, medida por tonelada transportada, sendo comprovada conforme legisla" xr:uid="{00000000-0004-0000-0B00-000002000000}"/>
    <hyperlink ref="D1" location="'4.2'!A1" display="Disposicao final de materiais e residuos de obras em locais de operacao e disposicao final apropriados, autorizados e/ou licenciados pelos orgaos de licenciamento e de controle ambiental, medida por tonelada transportada, sendo comprovada conforme legisla" xr:uid="{00000000-0004-0000-0B00-000003000000}"/>
    <hyperlink ref="E1" location="'4.2'!A1" display="Disposicao final de materiais e residuos de obras em locais de operacao e disposicao final apropriados, autorizados e/ou licenciados pelos orgaos de licenciamento e de controle ambiental, medida por tonelada transportada, sendo comprovada conforme legisla" xr:uid="{00000000-0004-0000-0B00-000004000000}"/>
    <hyperlink ref="A2" location="'4.2'!A1" display="Disposicao final de materiais e residuos de obras em locais de operacao e disposicao final apropriados, autorizados e/ou licenciados pelos orgaos de licenciamento e de controle ambiental, medida por tonelada transportada, sendo comprovada conforme legisla" xr:uid="{00000000-0004-0000-0B00-000005000000}"/>
    <hyperlink ref="B2" location="'4.2'!A1" display="Disposicao final de materiais e residuos de obras em locais de operacao e disposicao final apropriados, autorizados e/ou licenciados pelos orgaos de licenciamento e de controle ambiental, medida por tonelada transportada, sendo comprovada conforme legisla" xr:uid="{00000000-0004-0000-0B00-000006000000}"/>
    <hyperlink ref="C2" location="'4.2'!A1" display="Disposicao final de materiais e residuos de obras em locais de operacao e disposicao final apropriados, autorizados e/ou licenciados pelos orgaos de licenciamento e de controle ambiental, medida por tonelada transportada, sendo comprovada conforme legisla" xr:uid="{00000000-0004-0000-0B00-000007000000}"/>
    <hyperlink ref="D2" location="'4.2'!A1" display="Disposicao final de materiais e residuos de obras em locais de operacao e disposicao final apropriados, autorizados e/ou licenciados pelos orgaos de licenciamento e de controle ambiental, medida por tonelada transportada, sendo comprovada conforme legisla" xr:uid="{00000000-0004-0000-0B00-000008000000}"/>
    <hyperlink ref="E2" location="'4.2'!A1" display="Disposicao final de materiais e residuos de obras em locais de operacao e disposicao final apropriados, autorizados e/ou licenciados pelos orgaos de licenciamento e de controle ambiental, medida por tonelada transportada, sendo comprovada conforme legisla" xr:uid="{00000000-0004-0000-0B00-000009000000}"/>
    <hyperlink ref="A4" location="'4.2'!A1" display="Pisos" xr:uid="{00000000-0004-0000-0B00-00000A000000}"/>
    <hyperlink ref="B4" location="'4.2'!A1" display="Pisos" xr:uid="{00000000-0004-0000-0B00-00000B000000}"/>
    <hyperlink ref="C4" location="'4.2'!A1" display="Pisos" xr:uid="{00000000-0004-0000-0B00-00000C000000}"/>
    <hyperlink ref="D4" location="'4.2'!A1" display="Pisos" xr:uid="{00000000-0004-0000-0B00-00000D000000}"/>
    <hyperlink ref="E4" location="'4.2'!A1" display="Pisos" xr:uid="{00000000-0004-0000-0B00-00000E000000}"/>
    <hyperlink ref="A12" location="'4.2'!A1" display="Disposicao final de materiais e residuos de obras em locais de operacao e disposicao final apropriados, autorizados e/ou licenciados pelos orgaos de licenciamento e de controle ambiental, medida por tonelada transportada, sendo comprovada conforme legisla" xr:uid="{00000000-0004-0000-0B00-00000F000000}"/>
    <hyperlink ref="B12" location="'4.2'!A1" display="Disposicao final de materiais e residuos de obras em locais de operacao e disposicao final apropriados, autorizados e/ou licenciados pelos orgaos de licenciamento e de controle ambiental, medida por tonelada transportada, sendo comprovada conforme legisla" xr:uid="{00000000-0004-0000-0B00-000010000000}"/>
    <hyperlink ref="C12" location="'4.2'!A1" display="Disposicao final de materiais e residuos de obras em locais de operacao e disposicao final apropriados, autorizados e/ou licenciados pelos orgaos de licenciamento e de controle ambiental, medida por tonelada transportada, sendo comprovada conforme legisla" xr:uid="{00000000-0004-0000-0B00-000011000000}"/>
    <hyperlink ref="D12" location="'4.2'!A1" display="Disposicao final de materiais e residuos de obras em locais de operacao e disposicao final apropriados, autorizados e/ou licenciados pelos orgaos de licenciamento e de controle ambiental, medida por tonelada transportada, sendo comprovada conforme legisla" xr:uid="{00000000-0004-0000-0B00-000012000000}"/>
    <hyperlink ref="E12" location="'4.2'!A1" display="Disposicao final de materiais e residuos de obras em locais de operacao e disposicao final apropriados, autorizados e/ou licenciados pelos orgaos de licenciamento e de controle ambiental, medida por tonelada transportada, sendo comprovada conforme legisla" xr:uid="{00000000-0004-0000-0B00-000013000000}"/>
    <hyperlink ref="A13" location="'4.2'!A1" display="Disposicao final de materiais e residuos de obras em locais de operacao e disposicao final apropriados, autorizados e/ou licenciados pelos orgaos de licenciamento e de controle ambiental, medida por tonelada transportada, sendo comprovada conforme legisla" xr:uid="{00000000-0004-0000-0B00-000014000000}"/>
    <hyperlink ref="B13" location="'4.2'!A1" display="Disposicao final de materiais e residuos de obras em locais de operacao e disposicao final apropriados, autorizados e/ou licenciados pelos orgaos de licenciamento e de controle ambiental, medida por tonelada transportada, sendo comprovada conforme legisla" xr:uid="{00000000-0004-0000-0B00-000015000000}"/>
    <hyperlink ref="C13" location="'4.2'!A1" display="Disposicao final de materiais e residuos de obras em locais de operacao e disposicao final apropriados, autorizados e/ou licenciados pelos orgaos de licenciamento e de controle ambiental, medida por tonelada transportada, sendo comprovada conforme legisla" xr:uid="{00000000-0004-0000-0B00-000016000000}"/>
    <hyperlink ref="D13" location="'4.2'!A1" display="Disposicao final de materiais e residuos de obras em locais de operacao e disposicao final apropriados, autorizados e/ou licenciados pelos orgaos de licenciamento e de controle ambiental, medida por tonelada transportada, sendo comprovada conforme legisla" xr:uid="{00000000-0004-0000-0B00-000017000000}"/>
    <hyperlink ref="E13" location="'4.2'!A1" display="Disposicao final de materiais e residuos de obras em locais de operacao e disposicao final apropriados, autorizados e/ou licenciados pelos orgaos de licenciamento e de controle ambiental, medida por tonelada transportada, sendo comprovada conforme legisla" xr:uid="{00000000-0004-0000-0B00-000018000000}"/>
    <hyperlink ref="A15" location="'4.2'!A1" display="Pisos" xr:uid="{00000000-0004-0000-0B00-000019000000}"/>
    <hyperlink ref="B15" location="'4.2'!A1" display="Pisos" xr:uid="{00000000-0004-0000-0B00-00001A000000}"/>
    <hyperlink ref="C15" location="'4.2'!A1" display="Pisos" xr:uid="{00000000-0004-0000-0B00-00001B000000}"/>
    <hyperlink ref="D15" location="'4.2'!A1" display="Pisos" xr:uid="{00000000-0004-0000-0B00-00001C000000}"/>
    <hyperlink ref="E15" location="'4.2'!A1" display="Pisos" xr:uid="{00000000-0004-0000-0B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93954-A9E3-405C-9AA4-940C9AA62DA8}">
  <sheetPr codeName="Planilha13"/>
  <dimension ref="A1:E346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9" t="s">
        <v>24</v>
      </c>
      <c r="B1" s="29" t="s">
        <v>99</v>
      </c>
      <c r="C1" s="29" t="s">
        <v>99</v>
      </c>
      <c r="D1" s="29" t="s">
        <v>99</v>
      </c>
      <c r="E1" s="29" t="s">
        <v>99</v>
      </c>
    </row>
    <row r="2" spans="1:5">
      <c r="A2" s="29" t="s">
        <v>99</v>
      </c>
      <c r="B2" s="29" t="s">
        <v>99</v>
      </c>
      <c r="C2" s="29" t="s">
        <v>99</v>
      </c>
      <c r="D2" s="29" t="s">
        <v>99</v>
      </c>
      <c r="E2" s="29" t="s">
        <v>99</v>
      </c>
    </row>
    <row r="4" spans="1:5">
      <c r="A4" s="21" t="s">
        <v>100</v>
      </c>
      <c r="B4" s="21" t="s">
        <v>100</v>
      </c>
      <c r="C4" s="21" t="s">
        <v>100</v>
      </c>
      <c r="D4" s="21" t="s">
        <v>100</v>
      </c>
      <c r="E4" s="21" t="s">
        <v>100</v>
      </c>
    </row>
    <row r="5" spans="1:5">
      <c r="A5" s="26" t="s">
        <v>54</v>
      </c>
      <c r="B5" s="26" t="s">
        <v>54</v>
      </c>
      <c r="C5" s="26" t="s">
        <v>54</v>
      </c>
      <c r="D5" s="26" t="s">
        <v>54</v>
      </c>
      <c r="E5" s="26" t="s">
        <v>54</v>
      </c>
    </row>
    <row r="6" spans="1:5">
      <c r="A6" s="7" t="s">
        <v>87</v>
      </c>
      <c r="B6" s="7" t="s">
        <v>88</v>
      </c>
      <c r="C6" s="7" t="s">
        <v>89</v>
      </c>
      <c r="D6" s="7" t="s">
        <v>90</v>
      </c>
      <c r="E6" s="7" t="s">
        <v>91</v>
      </c>
    </row>
    <row r="7" spans="1:5" ht="24.75">
      <c r="A7" s="8" t="s">
        <v>101</v>
      </c>
      <c r="B7" s="8" t="s">
        <v>93</v>
      </c>
      <c r="C7" s="8" t="s">
        <v>102</v>
      </c>
      <c r="D7" s="8" t="s">
        <v>103</v>
      </c>
      <c r="E7" s="8">
        <v>291.3833809565586</v>
      </c>
    </row>
    <row r="8" spans="1:5" ht="24.75">
      <c r="A8" s="8" t="s">
        <v>101</v>
      </c>
      <c r="B8" s="8" t="s">
        <v>93</v>
      </c>
      <c r="C8" s="8" t="s">
        <v>102</v>
      </c>
      <c r="D8" s="8" t="s">
        <v>104</v>
      </c>
      <c r="E8" s="8">
        <v>291.3833809565586</v>
      </c>
    </row>
    <row r="9" spans="1:5" ht="24.75">
      <c r="A9" s="8" t="s">
        <v>101</v>
      </c>
      <c r="B9" s="8" t="s">
        <v>93</v>
      </c>
      <c r="C9" s="8" t="s">
        <v>102</v>
      </c>
      <c r="D9" s="8" t="s">
        <v>105</v>
      </c>
      <c r="E9" s="8">
        <v>291.3833809565586</v>
      </c>
    </row>
    <row r="10" spans="1:5" ht="24.75">
      <c r="A10" s="8" t="s">
        <v>101</v>
      </c>
      <c r="B10" s="8" t="s">
        <v>93</v>
      </c>
      <c r="C10" s="8" t="s">
        <v>102</v>
      </c>
      <c r="D10" s="8" t="s">
        <v>106</v>
      </c>
      <c r="E10" s="8">
        <v>291.3833809565586</v>
      </c>
    </row>
    <row r="11" spans="1:5" ht="24.75">
      <c r="A11" s="8" t="s">
        <v>101</v>
      </c>
      <c r="B11" s="8" t="s">
        <v>93</v>
      </c>
      <c r="C11" s="8" t="s">
        <v>102</v>
      </c>
      <c r="D11" s="8" t="s">
        <v>107</v>
      </c>
      <c r="E11" s="8">
        <v>291.3833809565586</v>
      </c>
    </row>
    <row r="12" spans="1:5" ht="24.75">
      <c r="A12" s="8" t="s">
        <v>101</v>
      </c>
      <c r="B12" s="8" t="s">
        <v>93</v>
      </c>
      <c r="C12" s="8" t="s">
        <v>102</v>
      </c>
      <c r="D12" s="8" t="s">
        <v>108</v>
      </c>
      <c r="E12" s="8">
        <v>291.3833809565586</v>
      </c>
    </row>
    <row r="13" spans="1:5" ht="24.75">
      <c r="A13" s="8" t="s">
        <v>101</v>
      </c>
      <c r="B13" s="8" t="s">
        <v>93</v>
      </c>
      <c r="C13" s="8" t="s">
        <v>102</v>
      </c>
      <c r="D13" s="8" t="s">
        <v>109</v>
      </c>
      <c r="E13" s="8">
        <v>291.3833809565586</v>
      </c>
    </row>
    <row r="14" spans="1:5" ht="24.75">
      <c r="A14" s="8" t="s">
        <v>101</v>
      </c>
      <c r="B14" s="8" t="s">
        <v>93</v>
      </c>
      <c r="C14" s="8" t="s">
        <v>102</v>
      </c>
      <c r="D14" s="8" t="s">
        <v>110</v>
      </c>
      <c r="E14" s="8">
        <v>291.3833809565586</v>
      </c>
    </row>
    <row r="15" spans="1:5" ht="24.75">
      <c r="A15" s="8" t="s">
        <v>101</v>
      </c>
      <c r="B15" s="8" t="s">
        <v>93</v>
      </c>
      <c r="C15" s="8" t="s">
        <v>102</v>
      </c>
      <c r="D15" s="8" t="s">
        <v>111</v>
      </c>
      <c r="E15" s="8">
        <v>291.3833809565586</v>
      </c>
    </row>
    <row r="16" spans="1:5" ht="24.75">
      <c r="A16" s="8" t="s">
        <v>101</v>
      </c>
      <c r="B16" s="8" t="s">
        <v>93</v>
      </c>
      <c r="C16" s="8" t="s">
        <v>102</v>
      </c>
      <c r="D16" s="8" t="s">
        <v>112</v>
      </c>
      <c r="E16" s="8">
        <v>291.3833809565586</v>
      </c>
    </row>
    <row r="17" spans="1:5" ht="24.75">
      <c r="A17" s="8" t="s">
        <v>101</v>
      </c>
      <c r="B17" s="8" t="s">
        <v>93</v>
      </c>
      <c r="C17" s="8" t="s">
        <v>102</v>
      </c>
      <c r="D17" s="8" t="s">
        <v>113</v>
      </c>
      <c r="E17" s="8">
        <v>291.3833809565586</v>
      </c>
    </row>
    <row r="18" spans="1:5" ht="24.75">
      <c r="A18" s="8" t="s">
        <v>101</v>
      </c>
      <c r="B18" s="8" t="s">
        <v>93</v>
      </c>
      <c r="C18" s="8" t="s">
        <v>102</v>
      </c>
      <c r="D18" s="8" t="s">
        <v>114</v>
      </c>
      <c r="E18" s="8">
        <v>291.3833809565586</v>
      </c>
    </row>
    <row r="19" spans="1:5" ht="24.75">
      <c r="A19" s="8" t="s">
        <v>101</v>
      </c>
      <c r="B19" s="8" t="s">
        <v>93</v>
      </c>
      <c r="C19" s="8" t="s">
        <v>102</v>
      </c>
      <c r="D19" s="8" t="s">
        <v>115</v>
      </c>
      <c r="E19" s="8">
        <v>291.3833809565586</v>
      </c>
    </row>
    <row r="20" spans="1:5" ht="24.75">
      <c r="A20" s="8" t="s">
        <v>101</v>
      </c>
      <c r="B20" s="8" t="s">
        <v>93</v>
      </c>
      <c r="C20" s="8" t="s">
        <v>102</v>
      </c>
      <c r="D20" s="8" t="s">
        <v>116</v>
      </c>
      <c r="E20" s="8">
        <v>291.3833809565586</v>
      </c>
    </row>
    <row r="21" spans="1:5" ht="24.75">
      <c r="A21" s="8" t="s">
        <v>101</v>
      </c>
      <c r="B21" s="8" t="s">
        <v>93</v>
      </c>
      <c r="C21" s="8" t="s">
        <v>117</v>
      </c>
      <c r="D21" s="8" t="s">
        <v>118</v>
      </c>
      <c r="E21" s="8">
        <v>435.13251556179421</v>
      </c>
    </row>
    <row r="22" spans="1:5" ht="24.75">
      <c r="A22" s="8" t="s">
        <v>101</v>
      </c>
      <c r="B22" s="8" t="s">
        <v>93</v>
      </c>
      <c r="C22" s="8" t="s">
        <v>117</v>
      </c>
      <c r="D22" s="8" t="s">
        <v>119</v>
      </c>
      <c r="E22" s="8">
        <v>435.13251556179421</v>
      </c>
    </row>
    <row r="23" spans="1:5" ht="24.75">
      <c r="A23" s="8" t="s">
        <v>101</v>
      </c>
      <c r="B23" s="8" t="s">
        <v>93</v>
      </c>
      <c r="C23" s="8" t="s">
        <v>120</v>
      </c>
      <c r="D23" s="8" t="s">
        <v>121</v>
      </c>
      <c r="E23" s="8">
        <v>284.90819471307958</v>
      </c>
    </row>
    <row r="24" spans="1:5" ht="24.75">
      <c r="A24" s="8" t="s">
        <v>101</v>
      </c>
      <c r="B24" s="8" t="s">
        <v>93</v>
      </c>
      <c r="C24" s="8" t="s">
        <v>120</v>
      </c>
      <c r="D24" s="8" t="s">
        <v>122</v>
      </c>
      <c r="E24" s="8">
        <v>284.90819471307958</v>
      </c>
    </row>
    <row r="25" spans="1:5" ht="24.75">
      <c r="A25" s="8" t="s">
        <v>101</v>
      </c>
      <c r="B25" s="8" t="s">
        <v>93</v>
      </c>
      <c r="C25" s="8" t="s">
        <v>120</v>
      </c>
      <c r="D25" s="8" t="s">
        <v>123</v>
      </c>
      <c r="E25" s="8">
        <v>284.90819471307958</v>
      </c>
    </row>
    <row r="26" spans="1:5" ht="24.75">
      <c r="A26" s="8" t="s">
        <v>101</v>
      </c>
      <c r="B26" s="8" t="s">
        <v>93</v>
      </c>
      <c r="C26" s="8" t="s">
        <v>120</v>
      </c>
      <c r="D26" s="8" t="s">
        <v>124</v>
      </c>
      <c r="E26" s="8">
        <v>284.90819471307958</v>
      </c>
    </row>
    <row r="27" spans="1:5" ht="24.75">
      <c r="A27" s="8" t="s">
        <v>101</v>
      </c>
      <c r="B27" s="8" t="s">
        <v>93</v>
      </c>
      <c r="C27" s="8" t="s">
        <v>120</v>
      </c>
      <c r="D27" s="8" t="s">
        <v>125</v>
      </c>
      <c r="E27" s="8">
        <v>284.90819471307958</v>
      </c>
    </row>
    <row r="28" spans="1:5" ht="24.75">
      <c r="A28" s="8" t="s">
        <v>101</v>
      </c>
      <c r="B28" s="8" t="s">
        <v>93</v>
      </c>
      <c r="C28" s="8" t="s">
        <v>126</v>
      </c>
      <c r="D28" s="8" t="s">
        <v>127</v>
      </c>
      <c r="E28" s="8">
        <v>156.96067293734751</v>
      </c>
    </row>
    <row r="29" spans="1:5" ht="24.75">
      <c r="A29" s="8" t="s">
        <v>101</v>
      </c>
      <c r="B29" s="8" t="s">
        <v>93</v>
      </c>
      <c r="C29" s="8" t="s">
        <v>126</v>
      </c>
      <c r="D29" s="8" t="s">
        <v>128</v>
      </c>
      <c r="E29" s="8">
        <v>156.96067293734751</v>
      </c>
    </row>
    <row r="30" spans="1:5" ht="24.75">
      <c r="A30" s="8" t="s">
        <v>101</v>
      </c>
      <c r="B30" s="8" t="s">
        <v>93</v>
      </c>
      <c r="C30" s="8" t="s">
        <v>126</v>
      </c>
      <c r="D30" s="8" t="s">
        <v>129</v>
      </c>
      <c r="E30" s="8">
        <v>156.96067293734751</v>
      </c>
    </row>
    <row r="31" spans="1:5" ht="24.75">
      <c r="A31" s="8" t="s">
        <v>101</v>
      </c>
      <c r="B31" s="8" t="s">
        <v>93</v>
      </c>
      <c r="C31" s="8" t="s">
        <v>126</v>
      </c>
      <c r="D31" s="8" t="s">
        <v>130</v>
      </c>
      <c r="E31" s="8">
        <v>156.96067293734751</v>
      </c>
    </row>
    <row r="32" spans="1:5" ht="24.75">
      <c r="A32" s="8" t="s">
        <v>101</v>
      </c>
      <c r="B32" s="8" t="s">
        <v>93</v>
      </c>
      <c r="C32" s="8" t="s">
        <v>126</v>
      </c>
      <c r="D32" s="8" t="s">
        <v>131</v>
      </c>
      <c r="E32" s="8">
        <v>156.96067293734751</v>
      </c>
    </row>
    <row r="33" spans="1:5" ht="24.75">
      <c r="A33" s="8" t="s">
        <v>101</v>
      </c>
      <c r="B33" s="8" t="s">
        <v>93</v>
      </c>
      <c r="C33" s="8" t="s">
        <v>126</v>
      </c>
      <c r="D33" s="8" t="s">
        <v>132</v>
      </c>
      <c r="E33" s="8">
        <v>156.96067293734751</v>
      </c>
    </row>
    <row r="34" spans="1:5" ht="24.75">
      <c r="A34" s="8" t="s">
        <v>101</v>
      </c>
      <c r="B34" s="8" t="s">
        <v>93</v>
      </c>
      <c r="C34" s="8" t="s">
        <v>126</v>
      </c>
      <c r="D34" s="8" t="s">
        <v>133</v>
      </c>
      <c r="E34" s="8">
        <v>156.96067293734751</v>
      </c>
    </row>
    <row r="35" spans="1:5" ht="24.75">
      <c r="A35" s="8" t="s">
        <v>101</v>
      </c>
      <c r="B35" s="8" t="s">
        <v>93</v>
      </c>
      <c r="C35" s="8" t="s">
        <v>126</v>
      </c>
      <c r="D35" s="8" t="s">
        <v>134</v>
      </c>
      <c r="E35" s="8">
        <v>156.96067293734751</v>
      </c>
    </row>
    <row r="36" spans="1:5" ht="24.75">
      <c r="A36" s="8" t="s">
        <v>101</v>
      </c>
      <c r="B36" s="8" t="s">
        <v>93</v>
      </c>
      <c r="C36" s="8" t="s">
        <v>126</v>
      </c>
      <c r="D36" s="8" t="s">
        <v>135</v>
      </c>
      <c r="E36" s="8">
        <v>156.96067293734751</v>
      </c>
    </row>
    <row r="37" spans="1:5" ht="24.75">
      <c r="A37" s="8" t="s">
        <v>101</v>
      </c>
      <c r="B37" s="8" t="s">
        <v>93</v>
      </c>
      <c r="C37" s="8" t="s">
        <v>126</v>
      </c>
      <c r="D37" s="8" t="s">
        <v>136</v>
      </c>
      <c r="E37" s="8">
        <v>156.96067293734751</v>
      </c>
    </row>
    <row r="38" spans="1:5" ht="24.75">
      <c r="A38" s="8" t="s">
        <v>101</v>
      </c>
      <c r="B38" s="8" t="s">
        <v>93</v>
      </c>
      <c r="C38" s="8" t="s">
        <v>126</v>
      </c>
      <c r="D38" s="8" t="s">
        <v>137</v>
      </c>
      <c r="E38" s="8">
        <v>156.96067293734751</v>
      </c>
    </row>
    <row r="39" spans="1:5" ht="24.75">
      <c r="A39" s="8" t="s">
        <v>101</v>
      </c>
      <c r="B39" s="8" t="s">
        <v>93</v>
      </c>
      <c r="C39" s="8" t="s">
        <v>126</v>
      </c>
      <c r="D39" s="8" t="s">
        <v>138</v>
      </c>
      <c r="E39" s="8">
        <v>156.96067293734751</v>
      </c>
    </row>
    <row r="40" spans="1:5" ht="24.75">
      <c r="A40" s="8" t="s">
        <v>101</v>
      </c>
      <c r="B40" s="8" t="s">
        <v>93</v>
      </c>
      <c r="C40" s="8" t="s">
        <v>126</v>
      </c>
      <c r="D40" s="8" t="s">
        <v>139</v>
      </c>
      <c r="E40" s="8">
        <v>156.96067293734751</v>
      </c>
    </row>
    <row r="41" spans="1:5" ht="24.75">
      <c r="A41" s="8" t="s">
        <v>101</v>
      </c>
      <c r="B41" s="8" t="s">
        <v>93</v>
      </c>
      <c r="C41" s="8" t="s">
        <v>126</v>
      </c>
      <c r="D41" s="8" t="s">
        <v>140</v>
      </c>
      <c r="E41" s="8">
        <v>156.96067293734751</v>
      </c>
    </row>
    <row r="42" spans="1:5" ht="24.75">
      <c r="A42" s="8" t="s">
        <v>101</v>
      </c>
      <c r="B42" s="8" t="s">
        <v>93</v>
      </c>
      <c r="C42" s="8" t="s">
        <v>126</v>
      </c>
      <c r="D42" s="8" t="s">
        <v>141</v>
      </c>
      <c r="E42" s="8">
        <v>156.96067293734751</v>
      </c>
    </row>
    <row r="43" spans="1:5" ht="24.75">
      <c r="A43" s="8" t="s">
        <v>101</v>
      </c>
      <c r="B43" s="8" t="s">
        <v>93</v>
      </c>
      <c r="C43" s="8" t="s">
        <v>126</v>
      </c>
      <c r="D43" s="8" t="s">
        <v>142</v>
      </c>
      <c r="E43" s="8">
        <v>156.96067293734751</v>
      </c>
    </row>
    <row r="44" spans="1:5" ht="24.75">
      <c r="A44" s="8" t="s">
        <v>101</v>
      </c>
      <c r="B44" s="8" t="s">
        <v>93</v>
      </c>
      <c r="C44" s="8" t="s">
        <v>126</v>
      </c>
      <c r="D44" s="8" t="s">
        <v>143</v>
      </c>
      <c r="E44" s="8">
        <v>156.96067293734751</v>
      </c>
    </row>
    <row r="45" spans="1:5" ht="24.75">
      <c r="A45" s="8" t="s">
        <v>101</v>
      </c>
      <c r="B45" s="8" t="s">
        <v>93</v>
      </c>
      <c r="C45" s="8" t="s">
        <v>126</v>
      </c>
      <c r="D45" s="8" t="s">
        <v>144</v>
      </c>
      <c r="E45" s="8">
        <v>156.96067293734751</v>
      </c>
    </row>
    <row r="46" spans="1:5" ht="24.75">
      <c r="A46" s="8" t="s">
        <v>101</v>
      </c>
      <c r="B46" s="8" t="s">
        <v>93</v>
      </c>
      <c r="C46" s="8" t="s">
        <v>126</v>
      </c>
      <c r="D46" s="8" t="s">
        <v>145</v>
      </c>
      <c r="E46" s="8">
        <v>156.96067293734751</v>
      </c>
    </row>
    <row r="47" spans="1:5" ht="24.75">
      <c r="A47" s="8" t="s">
        <v>101</v>
      </c>
      <c r="B47" s="8" t="s">
        <v>93</v>
      </c>
      <c r="C47" s="8" t="s">
        <v>126</v>
      </c>
      <c r="D47" s="8" t="s">
        <v>146</v>
      </c>
      <c r="E47" s="8">
        <v>156.96067293734751</v>
      </c>
    </row>
    <row r="48" spans="1:5" ht="24.75">
      <c r="A48" s="8" t="s">
        <v>101</v>
      </c>
      <c r="B48" s="8" t="s">
        <v>93</v>
      </c>
      <c r="C48" s="8" t="s">
        <v>126</v>
      </c>
      <c r="D48" s="8" t="s">
        <v>147</v>
      </c>
      <c r="E48" s="8">
        <v>156.96067293734751</v>
      </c>
    </row>
    <row r="49" spans="1:5" ht="24.75">
      <c r="A49" s="8" t="s">
        <v>101</v>
      </c>
      <c r="B49" s="8" t="s">
        <v>93</v>
      </c>
      <c r="C49" s="8" t="s">
        <v>126</v>
      </c>
      <c r="D49" s="8" t="s">
        <v>148</v>
      </c>
      <c r="E49" s="8">
        <v>156.96067293734751</v>
      </c>
    </row>
    <row r="50" spans="1:5" ht="24.75">
      <c r="A50" s="8" t="s">
        <v>101</v>
      </c>
      <c r="B50" s="8" t="s">
        <v>93</v>
      </c>
      <c r="C50" s="8" t="s">
        <v>126</v>
      </c>
      <c r="D50" s="8" t="s">
        <v>149</v>
      </c>
      <c r="E50" s="8">
        <v>156.96067293734751</v>
      </c>
    </row>
    <row r="51" spans="1:5" ht="24.75">
      <c r="A51" s="8" t="s">
        <v>101</v>
      </c>
      <c r="B51" s="8" t="s">
        <v>93</v>
      </c>
      <c r="C51" s="8" t="s">
        <v>126</v>
      </c>
      <c r="D51" s="8" t="s">
        <v>150</v>
      </c>
      <c r="E51" s="8">
        <v>156.96067293734751</v>
      </c>
    </row>
    <row r="52" spans="1:5" ht="24.75">
      <c r="A52" s="8" t="s">
        <v>101</v>
      </c>
      <c r="B52" s="8" t="s">
        <v>93</v>
      </c>
      <c r="C52" s="8" t="s">
        <v>126</v>
      </c>
      <c r="D52" s="8" t="s">
        <v>151</v>
      </c>
      <c r="E52" s="8">
        <v>156.96067293734751</v>
      </c>
    </row>
    <row r="53" spans="1:5" ht="24.75">
      <c r="A53" s="8" t="s">
        <v>101</v>
      </c>
      <c r="B53" s="8" t="s">
        <v>93</v>
      </c>
      <c r="C53" s="8" t="s">
        <v>126</v>
      </c>
      <c r="D53" s="8" t="s">
        <v>152</v>
      </c>
      <c r="E53" s="8">
        <v>156.96067293734751</v>
      </c>
    </row>
    <row r="54" spans="1:5" ht="24.75">
      <c r="A54" s="8" t="s">
        <v>101</v>
      </c>
      <c r="B54" s="8" t="s">
        <v>93</v>
      </c>
      <c r="C54" s="8" t="s">
        <v>126</v>
      </c>
      <c r="D54" s="8" t="s">
        <v>153</v>
      </c>
      <c r="E54" s="8">
        <v>156.96067293734751</v>
      </c>
    </row>
    <row r="55" spans="1:5" ht="24.75">
      <c r="A55" s="8" t="s">
        <v>101</v>
      </c>
      <c r="B55" s="8" t="s">
        <v>93</v>
      </c>
      <c r="C55" s="8" t="s">
        <v>126</v>
      </c>
      <c r="D55" s="8" t="s">
        <v>154</v>
      </c>
      <c r="E55" s="8">
        <v>156.96067293734751</v>
      </c>
    </row>
    <row r="56" spans="1:5" ht="24.75">
      <c r="A56" s="8" t="s">
        <v>101</v>
      </c>
      <c r="B56" s="8" t="s">
        <v>93</v>
      </c>
      <c r="C56" s="8" t="s">
        <v>126</v>
      </c>
      <c r="D56" s="8" t="s">
        <v>155</v>
      </c>
      <c r="E56" s="8">
        <v>156.96067293734751</v>
      </c>
    </row>
    <row r="57" spans="1:5" ht="24.75">
      <c r="A57" s="8" t="s">
        <v>101</v>
      </c>
      <c r="B57" s="8" t="s">
        <v>93</v>
      </c>
      <c r="C57" s="8" t="s">
        <v>126</v>
      </c>
      <c r="D57" s="8" t="s">
        <v>156</v>
      </c>
      <c r="E57" s="8">
        <v>156.96067293734751</v>
      </c>
    </row>
    <row r="58" spans="1:5" ht="24.75">
      <c r="A58" s="8" t="s">
        <v>101</v>
      </c>
      <c r="B58" s="8" t="s">
        <v>93</v>
      </c>
      <c r="C58" s="8" t="s">
        <v>126</v>
      </c>
      <c r="D58" s="8" t="s">
        <v>157</v>
      </c>
      <c r="E58" s="8">
        <v>156.96067293734751</v>
      </c>
    </row>
    <row r="59" spans="1:5" ht="24.75">
      <c r="A59" s="8" t="s">
        <v>101</v>
      </c>
      <c r="B59" s="8" t="s">
        <v>93</v>
      </c>
      <c r="C59" s="8" t="s">
        <v>126</v>
      </c>
      <c r="D59" s="8" t="s">
        <v>158</v>
      </c>
      <c r="E59" s="8">
        <v>156.96067293734751</v>
      </c>
    </row>
    <row r="60" spans="1:5" ht="24.75">
      <c r="A60" s="8" t="s">
        <v>101</v>
      </c>
      <c r="B60" s="8" t="s">
        <v>93</v>
      </c>
      <c r="C60" s="8" t="s">
        <v>126</v>
      </c>
      <c r="D60" s="8" t="s">
        <v>159</v>
      </c>
      <c r="E60" s="8">
        <v>156.96067293734751</v>
      </c>
    </row>
    <row r="61" spans="1:5" ht="24.75">
      <c r="A61" s="8" t="s">
        <v>101</v>
      </c>
      <c r="B61" s="8" t="s">
        <v>93</v>
      </c>
      <c r="C61" s="8" t="s">
        <v>126</v>
      </c>
      <c r="D61" s="8" t="s">
        <v>160</v>
      </c>
      <c r="E61" s="8">
        <v>156.96067293734751</v>
      </c>
    </row>
    <row r="62" spans="1:5" ht="24.75">
      <c r="A62" s="8" t="s">
        <v>101</v>
      </c>
      <c r="B62" s="8" t="s">
        <v>93</v>
      </c>
      <c r="C62" s="8" t="s">
        <v>126</v>
      </c>
      <c r="D62" s="8" t="s">
        <v>161</v>
      </c>
      <c r="E62" s="8">
        <v>156.96067293734751</v>
      </c>
    </row>
    <row r="63" spans="1:5" ht="24.75">
      <c r="A63" s="8" t="s">
        <v>101</v>
      </c>
      <c r="B63" s="8" t="s">
        <v>93</v>
      </c>
      <c r="C63" s="8" t="s">
        <v>126</v>
      </c>
      <c r="D63" s="8" t="s">
        <v>162</v>
      </c>
      <c r="E63" s="8">
        <v>156.96067293734751</v>
      </c>
    </row>
    <row r="64" spans="1:5" ht="24.75">
      <c r="A64" s="8" t="s">
        <v>101</v>
      </c>
      <c r="B64" s="8" t="s">
        <v>93</v>
      </c>
      <c r="C64" s="8" t="s">
        <v>126</v>
      </c>
      <c r="D64" s="8" t="s">
        <v>163</v>
      </c>
      <c r="E64" s="8">
        <v>156.96067293734751</v>
      </c>
    </row>
    <row r="65" spans="1:5" ht="24.75">
      <c r="A65" s="8" t="s">
        <v>101</v>
      </c>
      <c r="B65" s="8" t="s">
        <v>93</v>
      </c>
      <c r="C65" s="8" t="s">
        <v>126</v>
      </c>
      <c r="D65" s="8" t="s">
        <v>164</v>
      </c>
      <c r="E65" s="8">
        <v>156.96067293734751</v>
      </c>
    </row>
    <row r="66" spans="1:5" ht="24.75">
      <c r="A66" s="8" t="s">
        <v>101</v>
      </c>
      <c r="B66" s="8" t="s">
        <v>93</v>
      </c>
      <c r="C66" s="8" t="s">
        <v>126</v>
      </c>
      <c r="D66" s="8" t="s">
        <v>165</v>
      </c>
      <c r="E66" s="8">
        <v>156.96067293734751</v>
      </c>
    </row>
    <row r="67" spans="1:5" ht="24.75">
      <c r="A67" s="8" t="s">
        <v>101</v>
      </c>
      <c r="B67" s="8" t="s">
        <v>93</v>
      </c>
      <c r="C67" s="8" t="s">
        <v>126</v>
      </c>
      <c r="D67" s="8" t="s">
        <v>166</v>
      </c>
      <c r="E67" s="8">
        <v>156.96067293734751</v>
      </c>
    </row>
    <row r="68" spans="1:5" ht="24.75">
      <c r="A68" s="8" t="s">
        <v>101</v>
      </c>
      <c r="B68" s="8" t="s">
        <v>93</v>
      </c>
      <c r="C68" s="8" t="s">
        <v>126</v>
      </c>
      <c r="D68" s="8" t="s">
        <v>167</v>
      </c>
      <c r="E68" s="8">
        <v>156.96067293734751</v>
      </c>
    </row>
    <row r="69" spans="1:5" ht="24.75">
      <c r="A69" s="8" t="s">
        <v>101</v>
      </c>
      <c r="B69" s="8" t="s">
        <v>93</v>
      </c>
      <c r="C69" s="8" t="s">
        <v>126</v>
      </c>
      <c r="D69" s="8" t="s">
        <v>168</v>
      </c>
      <c r="E69" s="8">
        <v>156.96067293734751</v>
      </c>
    </row>
    <row r="70" spans="1:5" ht="24.75">
      <c r="A70" s="8" t="s">
        <v>101</v>
      </c>
      <c r="B70" s="8" t="s">
        <v>93</v>
      </c>
      <c r="C70" s="8" t="s">
        <v>126</v>
      </c>
      <c r="D70" s="8" t="s">
        <v>169</v>
      </c>
      <c r="E70" s="8">
        <v>156.96067293734751</v>
      </c>
    </row>
    <row r="71" spans="1:5" ht="24.75">
      <c r="A71" s="8" t="s">
        <v>101</v>
      </c>
      <c r="B71" s="8" t="s">
        <v>93</v>
      </c>
      <c r="C71" s="8" t="s">
        <v>126</v>
      </c>
      <c r="D71" s="8" t="s">
        <v>170</v>
      </c>
      <c r="E71" s="8">
        <v>156.96067293734751</v>
      </c>
    </row>
    <row r="72" spans="1:5" ht="24.75">
      <c r="A72" s="8" t="s">
        <v>101</v>
      </c>
      <c r="B72" s="8" t="s">
        <v>93</v>
      </c>
      <c r="C72" s="8" t="s">
        <v>126</v>
      </c>
      <c r="D72" s="8" t="s">
        <v>171</v>
      </c>
      <c r="E72" s="8">
        <v>156.96067293734751</v>
      </c>
    </row>
    <row r="73" spans="1:5" ht="24.75">
      <c r="A73" s="8" t="s">
        <v>101</v>
      </c>
      <c r="B73" s="8" t="s">
        <v>93</v>
      </c>
      <c r="C73" s="8" t="s">
        <v>126</v>
      </c>
      <c r="D73" s="8" t="s">
        <v>172</v>
      </c>
      <c r="E73" s="8">
        <v>156.96067293734751</v>
      </c>
    </row>
    <row r="74" spans="1:5" ht="24.75">
      <c r="A74" s="8" t="s">
        <v>101</v>
      </c>
      <c r="B74" s="8" t="s">
        <v>93</v>
      </c>
      <c r="C74" s="8" t="s">
        <v>126</v>
      </c>
      <c r="D74" s="8" t="s">
        <v>173</v>
      </c>
      <c r="E74" s="8">
        <v>156.96067293734751</v>
      </c>
    </row>
    <row r="75" spans="1:5" ht="24.75">
      <c r="A75" s="8" t="s">
        <v>101</v>
      </c>
      <c r="B75" s="8" t="s">
        <v>93</v>
      </c>
      <c r="C75" s="8" t="s">
        <v>126</v>
      </c>
      <c r="D75" s="8" t="s">
        <v>174</v>
      </c>
      <c r="E75" s="8">
        <v>156.96067293734751</v>
      </c>
    </row>
    <row r="76" spans="1:5" ht="24.75">
      <c r="A76" s="8" t="s">
        <v>101</v>
      </c>
      <c r="B76" s="8" t="s">
        <v>93</v>
      </c>
      <c r="C76" s="8" t="s">
        <v>126</v>
      </c>
      <c r="D76" s="8" t="s">
        <v>175</v>
      </c>
      <c r="E76" s="8">
        <v>156.96067293734751</v>
      </c>
    </row>
    <row r="77" spans="1:5" ht="24.75">
      <c r="A77" s="8" t="s">
        <v>101</v>
      </c>
      <c r="B77" s="8" t="s">
        <v>93</v>
      </c>
      <c r="C77" s="8" t="s">
        <v>126</v>
      </c>
      <c r="D77" s="8" t="s">
        <v>176</v>
      </c>
      <c r="E77" s="8">
        <v>156.96067293734751</v>
      </c>
    </row>
    <row r="78" spans="1:5" ht="24.75">
      <c r="A78" s="8" t="s">
        <v>101</v>
      </c>
      <c r="B78" s="8" t="s">
        <v>93</v>
      </c>
      <c r="C78" s="8" t="s">
        <v>126</v>
      </c>
      <c r="D78" s="8" t="s">
        <v>177</v>
      </c>
      <c r="E78" s="8">
        <v>156.96067293734751</v>
      </c>
    </row>
    <row r="79" spans="1:5" ht="24.75">
      <c r="A79" s="8" t="s">
        <v>101</v>
      </c>
      <c r="B79" s="8" t="s">
        <v>93</v>
      </c>
      <c r="C79" s="8" t="s">
        <v>126</v>
      </c>
      <c r="D79" s="8" t="s">
        <v>178</v>
      </c>
      <c r="E79" s="8">
        <v>156.96067293734751</v>
      </c>
    </row>
    <row r="80" spans="1:5" ht="24.75">
      <c r="A80" s="8" t="s">
        <v>101</v>
      </c>
      <c r="B80" s="8" t="s">
        <v>93</v>
      </c>
      <c r="C80" s="8" t="s">
        <v>126</v>
      </c>
      <c r="D80" s="8" t="s">
        <v>179</v>
      </c>
      <c r="E80" s="8">
        <v>156.96067293734751</v>
      </c>
    </row>
    <row r="81" spans="1:5" ht="24.75">
      <c r="A81" s="8" t="s">
        <v>101</v>
      </c>
      <c r="B81" s="8" t="s">
        <v>93</v>
      </c>
      <c r="C81" s="8" t="s">
        <v>126</v>
      </c>
      <c r="D81" s="8" t="s">
        <v>180</v>
      </c>
      <c r="E81" s="8">
        <v>156.96067293734751</v>
      </c>
    </row>
    <row r="82" spans="1:5" ht="24.75">
      <c r="A82" s="8" t="s">
        <v>101</v>
      </c>
      <c r="B82" s="8" t="s">
        <v>93</v>
      </c>
      <c r="C82" s="8" t="s">
        <v>126</v>
      </c>
      <c r="D82" s="8" t="s">
        <v>181</v>
      </c>
      <c r="E82" s="8">
        <v>156.96067293734751</v>
      </c>
    </row>
    <row r="83" spans="1:5" ht="24.75">
      <c r="A83" s="8" t="s">
        <v>101</v>
      </c>
      <c r="B83" s="8" t="s">
        <v>93</v>
      </c>
      <c r="C83" s="8" t="s">
        <v>126</v>
      </c>
      <c r="D83" s="8" t="s">
        <v>182</v>
      </c>
      <c r="E83" s="8">
        <v>156.96067293734751</v>
      </c>
    </row>
    <row r="84" spans="1:5" ht="24.75">
      <c r="A84" s="8" t="s">
        <v>101</v>
      </c>
      <c r="B84" s="8" t="s">
        <v>93</v>
      </c>
      <c r="C84" s="8" t="s">
        <v>126</v>
      </c>
      <c r="D84" s="8" t="s">
        <v>183</v>
      </c>
      <c r="E84" s="8">
        <v>156.96067293734751</v>
      </c>
    </row>
    <row r="85" spans="1:5" ht="24.75">
      <c r="A85" s="8" t="s">
        <v>101</v>
      </c>
      <c r="B85" s="8" t="s">
        <v>93</v>
      </c>
      <c r="C85" s="8" t="s">
        <v>126</v>
      </c>
      <c r="D85" s="8" t="s">
        <v>184</v>
      </c>
      <c r="E85" s="8">
        <v>156.96067293734751</v>
      </c>
    </row>
    <row r="86" spans="1:5" ht="24.75">
      <c r="A86" s="8" t="s">
        <v>101</v>
      </c>
      <c r="B86" s="8" t="s">
        <v>93</v>
      </c>
      <c r="C86" s="8" t="s">
        <v>126</v>
      </c>
      <c r="D86" s="8" t="s">
        <v>185</v>
      </c>
      <c r="E86" s="8">
        <v>156.96067293734751</v>
      </c>
    </row>
    <row r="87" spans="1:5" ht="24.75">
      <c r="A87" s="8" t="s">
        <v>101</v>
      </c>
      <c r="B87" s="8" t="s">
        <v>93</v>
      </c>
      <c r="C87" s="8" t="s">
        <v>126</v>
      </c>
      <c r="D87" s="8" t="s">
        <v>186</v>
      </c>
      <c r="E87" s="8">
        <v>156.96067293734751</v>
      </c>
    </row>
    <row r="88" spans="1:5" ht="24.75">
      <c r="A88" s="8" t="s">
        <v>101</v>
      </c>
      <c r="B88" s="8" t="s">
        <v>93</v>
      </c>
      <c r="C88" s="8" t="s">
        <v>126</v>
      </c>
      <c r="D88" s="8" t="s">
        <v>187</v>
      </c>
      <c r="E88" s="8">
        <v>156.96067293734751</v>
      </c>
    </row>
    <row r="89" spans="1:5" ht="24.75">
      <c r="A89" s="8" t="s">
        <v>101</v>
      </c>
      <c r="B89" s="8" t="s">
        <v>93</v>
      </c>
      <c r="C89" s="8" t="s">
        <v>126</v>
      </c>
      <c r="D89" s="8" t="s">
        <v>188</v>
      </c>
      <c r="E89" s="8">
        <v>156.96067293734751</v>
      </c>
    </row>
    <row r="90" spans="1:5" ht="24.75">
      <c r="A90" s="8" t="s">
        <v>101</v>
      </c>
      <c r="B90" s="8" t="s">
        <v>93</v>
      </c>
      <c r="C90" s="8" t="s">
        <v>126</v>
      </c>
      <c r="D90" s="8" t="s">
        <v>189</v>
      </c>
      <c r="E90" s="8">
        <v>156.96067293734751</v>
      </c>
    </row>
    <row r="91" spans="1:5" ht="24.75">
      <c r="A91" s="8" t="s">
        <v>101</v>
      </c>
      <c r="B91" s="8" t="s">
        <v>93</v>
      </c>
      <c r="C91" s="8" t="s">
        <v>126</v>
      </c>
      <c r="D91" s="8" t="s">
        <v>190</v>
      </c>
      <c r="E91" s="8">
        <v>156.96067293734751</v>
      </c>
    </row>
    <row r="92" spans="1:5" ht="24.75">
      <c r="A92" s="8" t="s">
        <v>101</v>
      </c>
      <c r="B92" s="8" t="s">
        <v>93</v>
      </c>
      <c r="C92" s="8" t="s">
        <v>126</v>
      </c>
      <c r="D92" s="8" t="s">
        <v>191</v>
      </c>
      <c r="E92" s="8">
        <v>156.96067293734751</v>
      </c>
    </row>
    <row r="93" spans="1:5" ht="24.75">
      <c r="A93" s="8" t="s">
        <v>101</v>
      </c>
      <c r="B93" s="8" t="s">
        <v>93</v>
      </c>
      <c r="C93" s="8" t="s">
        <v>126</v>
      </c>
      <c r="D93" s="8" t="s">
        <v>192</v>
      </c>
      <c r="E93" s="8">
        <v>156.96067293734751</v>
      </c>
    </row>
    <row r="94" spans="1:5" ht="24.75">
      <c r="A94" s="8" t="s">
        <v>101</v>
      </c>
      <c r="B94" s="8" t="s">
        <v>93</v>
      </c>
      <c r="C94" s="8" t="s">
        <v>126</v>
      </c>
      <c r="D94" s="8" t="s">
        <v>193</v>
      </c>
      <c r="E94" s="8">
        <v>156.96067293734751</v>
      </c>
    </row>
    <row r="95" spans="1:5" ht="24.75">
      <c r="A95" s="8" t="s">
        <v>101</v>
      </c>
      <c r="B95" s="8" t="s">
        <v>93</v>
      </c>
      <c r="C95" s="8" t="s">
        <v>126</v>
      </c>
      <c r="D95" s="8" t="s">
        <v>194</v>
      </c>
      <c r="E95" s="8">
        <v>156.96067293734751</v>
      </c>
    </row>
    <row r="96" spans="1:5" ht="24.75">
      <c r="A96" s="8" t="s">
        <v>101</v>
      </c>
      <c r="B96" s="8" t="s">
        <v>93</v>
      </c>
      <c r="C96" s="8" t="s">
        <v>126</v>
      </c>
      <c r="D96" s="8" t="s">
        <v>195</v>
      </c>
      <c r="E96" s="8">
        <v>156.96067293734751</v>
      </c>
    </row>
    <row r="97" spans="1:5" ht="24.75">
      <c r="A97" s="8" t="s">
        <v>101</v>
      </c>
      <c r="B97" s="8" t="s">
        <v>93</v>
      </c>
      <c r="C97" s="8" t="s">
        <v>126</v>
      </c>
      <c r="D97" s="8" t="s">
        <v>196</v>
      </c>
      <c r="E97" s="8">
        <v>156.96067293734751</v>
      </c>
    </row>
    <row r="98" spans="1:5" ht="24.75">
      <c r="A98" s="8" t="s">
        <v>101</v>
      </c>
      <c r="B98" s="8" t="s">
        <v>93</v>
      </c>
      <c r="C98" s="8" t="s">
        <v>126</v>
      </c>
      <c r="D98" s="8" t="s">
        <v>197</v>
      </c>
      <c r="E98" s="8">
        <v>156.96067293734751</v>
      </c>
    </row>
    <row r="99" spans="1:5" ht="24.75">
      <c r="A99" s="8" t="s">
        <v>101</v>
      </c>
      <c r="B99" s="8" t="s">
        <v>93</v>
      </c>
      <c r="C99" s="8" t="s">
        <v>126</v>
      </c>
      <c r="D99" s="8" t="s">
        <v>198</v>
      </c>
      <c r="E99" s="8">
        <v>156.96067293734751</v>
      </c>
    </row>
    <row r="100" spans="1:5" ht="24.75">
      <c r="A100" s="8" t="s">
        <v>101</v>
      </c>
      <c r="B100" s="8" t="s">
        <v>93</v>
      </c>
      <c r="C100" s="8" t="s">
        <v>126</v>
      </c>
      <c r="D100" s="8" t="s">
        <v>199</v>
      </c>
      <c r="E100" s="8">
        <v>156.96067293734751</v>
      </c>
    </row>
    <row r="101" spans="1:5" ht="24.75">
      <c r="A101" s="8" t="s">
        <v>101</v>
      </c>
      <c r="B101" s="8" t="s">
        <v>93</v>
      </c>
      <c r="C101" s="8" t="s">
        <v>126</v>
      </c>
      <c r="D101" s="8" t="s">
        <v>200</v>
      </c>
      <c r="E101" s="8">
        <v>156.96067293734751</v>
      </c>
    </row>
    <row r="102" spans="1:5" ht="24.75">
      <c r="A102" s="8" t="s">
        <v>101</v>
      </c>
      <c r="B102" s="8" t="s">
        <v>93</v>
      </c>
      <c r="C102" s="8" t="s">
        <v>126</v>
      </c>
      <c r="D102" s="8" t="s">
        <v>201</v>
      </c>
      <c r="E102" s="8">
        <v>156.96067293734751</v>
      </c>
    </row>
    <row r="103" spans="1:5" ht="24.75">
      <c r="A103" s="8" t="s">
        <v>101</v>
      </c>
      <c r="B103" s="8" t="s">
        <v>93</v>
      </c>
      <c r="C103" s="8" t="s">
        <v>126</v>
      </c>
      <c r="D103" s="8" t="s">
        <v>202</v>
      </c>
      <c r="E103" s="8">
        <v>156.96067293734751</v>
      </c>
    </row>
    <row r="104" spans="1:5" ht="24.75">
      <c r="A104" s="8" t="s">
        <v>101</v>
      </c>
      <c r="B104" s="8" t="s">
        <v>93</v>
      </c>
      <c r="C104" s="8" t="s">
        <v>203</v>
      </c>
      <c r="D104" s="8" t="s">
        <v>204</v>
      </c>
      <c r="E104" s="8">
        <v>202.68681939223598</v>
      </c>
    </row>
    <row r="105" spans="1:5" ht="24.75">
      <c r="A105" s="8" t="s">
        <v>101</v>
      </c>
      <c r="B105" s="8" t="s">
        <v>93</v>
      </c>
      <c r="C105" s="8" t="s">
        <v>203</v>
      </c>
      <c r="D105" s="8" t="s">
        <v>205</v>
      </c>
      <c r="E105" s="8">
        <v>202.68681939223598</v>
      </c>
    </row>
    <row r="106" spans="1:5" ht="24.75">
      <c r="A106" s="8" t="s">
        <v>101</v>
      </c>
      <c r="B106" s="8" t="s">
        <v>93</v>
      </c>
      <c r="C106" s="8" t="s">
        <v>203</v>
      </c>
      <c r="D106" s="8" t="s">
        <v>206</v>
      </c>
      <c r="E106" s="8">
        <v>202.68681939223598</v>
      </c>
    </row>
    <row r="107" spans="1:5" ht="24.75">
      <c r="A107" s="8" t="s">
        <v>101</v>
      </c>
      <c r="B107" s="8" t="s">
        <v>93</v>
      </c>
      <c r="C107" s="8" t="s">
        <v>203</v>
      </c>
      <c r="D107" s="8" t="s">
        <v>207</v>
      </c>
      <c r="E107" s="8">
        <v>202.68681939223598</v>
      </c>
    </row>
    <row r="108" spans="1:5" ht="24.75">
      <c r="A108" s="8" t="s">
        <v>101</v>
      </c>
      <c r="B108" s="8" t="s">
        <v>93</v>
      </c>
      <c r="C108" s="8" t="s">
        <v>203</v>
      </c>
      <c r="D108" s="8" t="s">
        <v>208</v>
      </c>
      <c r="E108" s="8">
        <v>202.68681939223598</v>
      </c>
    </row>
    <row r="109" spans="1:5" ht="24.75">
      <c r="A109" s="8" t="s">
        <v>101</v>
      </c>
      <c r="B109" s="8" t="s">
        <v>93</v>
      </c>
      <c r="C109" s="8" t="s">
        <v>203</v>
      </c>
      <c r="D109" s="8" t="s">
        <v>209</v>
      </c>
      <c r="E109" s="8">
        <v>202.68681939223598</v>
      </c>
    </row>
    <row r="110" spans="1:5" ht="24.75">
      <c r="A110" s="8" t="s">
        <v>101</v>
      </c>
      <c r="B110" s="8" t="s">
        <v>93</v>
      </c>
      <c r="C110" s="8" t="s">
        <v>203</v>
      </c>
      <c r="D110" s="8" t="s">
        <v>210</v>
      </c>
      <c r="E110" s="8">
        <v>202.68681939223598</v>
      </c>
    </row>
    <row r="111" spans="1:5" ht="24.75">
      <c r="A111" s="8" t="s">
        <v>101</v>
      </c>
      <c r="B111" s="8" t="s">
        <v>93</v>
      </c>
      <c r="C111" s="8" t="s">
        <v>203</v>
      </c>
      <c r="D111" s="8" t="s">
        <v>211</v>
      </c>
      <c r="E111" s="8">
        <v>202.68681939223598</v>
      </c>
    </row>
    <row r="112" spans="1:5" ht="24.75">
      <c r="A112" s="8" t="s">
        <v>101</v>
      </c>
      <c r="B112" s="8" t="s">
        <v>93</v>
      </c>
      <c r="C112" s="8" t="s">
        <v>203</v>
      </c>
      <c r="D112" s="8" t="s">
        <v>212</v>
      </c>
      <c r="E112" s="8">
        <v>202.68681939223598</v>
      </c>
    </row>
    <row r="113" spans="1:5" ht="24.75">
      <c r="A113" s="8" t="s">
        <v>101</v>
      </c>
      <c r="B113" s="8" t="s">
        <v>93</v>
      </c>
      <c r="C113" s="8" t="s">
        <v>203</v>
      </c>
      <c r="D113" s="8" t="s">
        <v>213</v>
      </c>
      <c r="E113" s="8">
        <v>202.68681939223598</v>
      </c>
    </row>
    <row r="114" spans="1:5" ht="24.75">
      <c r="A114" s="8" t="s">
        <v>101</v>
      </c>
      <c r="B114" s="8" t="s">
        <v>93</v>
      </c>
      <c r="C114" s="8" t="s">
        <v>203</v>
      </c>
      <c r="D114" s="8" t="s">
        <v>214</v>
      </c>
      <c r="E114" s="8">
        <v>202.68681939223598</v>
      </c>
    </row>
    <row r="115" spans="1:5" ht="24.75">
      <c r="A115" s="8" t="s">
        <v>101</v>
      </c>
      <c r="B115" s="8" t="s">
        <v>93</v>
      </c>
      <c r="C115" s="8" t="s">
        <v>203</v>
      </c>
      <c r="D115" s="8" t="s">
        <v>215</v>
      </c>
      <c r="E115" s="8">
        <v>202.68681939223598</v>
      </c>
    </row>
    <row r="116" spans="1:5" ht="24.75">
      <c r="A116" s="8" t="s">
        <v>101</v>
      </c>
      <c r="B116" s="8" t="s">
        <v>93</v>
      </c>
      <c r="C116" s="8" t="s">
        <v>203</v>
      </c>
      <c r="D116" s="8" t="s">
        <v>216</v>
      </c>
      <c r="E116" s="8">
        <v>202.68681939223598</v>
      </c>
    </row>
    <row r="117" spans="1:5" ht="24.75">
      <c r="A117" s="8" t="s">
        <v>101</v>
      </c>
      <c r="B117" s="8" t="s">
        <v>93</v>
      </c>
      <c r="C117" s="8" t="s">
        <v>203</v>
      </c>
      <c r="D117" s="8" t="s">
        <v>217</v>
      </c>
      <c r="E117" s="8">
        <v>202.68681939223598</v>
      </c>
    </row>
    <row r="118" spans="1:5" ht="24.75">
      <c r="A118" s="8" t="s">
        <v>101</v>
      </c>
      <c r="B118" s="8" t="s">
        <v>93</v>
      </c>
      <c r="C118" s="8" t="s">
        <v>203</v>
      </c>
      <c r="D118" s="8" t="s">
        <v>218</v>
      </c>
      <c r="E118" s="8">
        <v>202.68681939223598</v>
      </c>
    </row>
    <row r="119" spans="1:5" ht="24.75">
      <c r="A119" s="8" t="s">
        <v>101</v>
      </c>
      <c r="B119" s="8" t="s">
        <v>93</v>
      </c>
      <c r="C119" s="8" t="s">
        <v>203</v>
      </c>
      <c r="D119" s="8" t="s">
        <v>219</v>
      </c>
      <c r="E119" s="8">
        <v>202.68681939223598</v>
      </c>
    </row>
    <row r="120" spans="1:5" ht="24.75">
      <c r="A120" s="8" t="s">
        <v>101</v>
      </c>
      <c r="B120" s="8" t="s">
        <v>93</v>
      </c>
      <c r="C120" s="8" t="s">
        <v>203</v>
      </c>
      <c r="D120" s="8" t="s">
        <v>220</v>
      </c>
      <c r="E120" s="8">
        <v>202.68681939223598</v>
      </c>
    </row>
    <row r="121" spans="1:5" ht="24.75">
      <c r="A121" s="8" t="s">
        <v>101</v>
      </c>
      <c r="B121" s="8" t="s">
        <v>93</v>
      </c>
      <c r="C121" s="8" t="s">
        <v>203</v>
      </c>
      <c r="D121" s="8" t="s">
        <v>221</v>
      </c>
      <c r="E121" s="8">
        <v>202.68681939223598</v>
      </c>
    </row>
    <row r="122" spans="1:5" ht="24.75">
      <c r="A122" s="8" t="s">
        <v>101</v>
      </c>
      <c r="B122" s="8" t="s">
        <v>93</v>
      </c>
      <c r="C122" s="8" t="s">
        <v>203</v>
      </c>
      <c r="D122" s="8" t="s">
        <v>222</v>
      </c>
      <c r="E122" s="8">
        <v>202.68681939223598</v>
      </c>
    </row>
    <row r="123" spans="1:5" ht="24.75">
      <c r="A123" s="8" t="s">
        <v>101</v>
      </c>
      <c r="B123" s="8" t="s">
        <v>93</v>
      </c>
      <c r="C123" s="8" t="s">
        <v>203</v>
      </c>
      <c r="D123" s="8" t="s">
        <v>223</v>
      </c>
      <c r="E123" s="8">
        <v>202.68681939223598</v>
      </c>
    </row>
    <row r="124" spans="1:5" ht="24.75">
      <c r="A124" s="8" t="s">
        <v>101</v>
      </c>
      <c r="B124" s="8" t="s">
        <v>93</v>
      </c>
      <c r="C124" s="8" t="s">
        <v>203</v>
      </c>
      <c r="D124" s="8" t="s">
        <v>224</v>
      </c>
      <c r="E124" s="8">
        <v>202.68681939223598</v>
      </c>
    </row>
    <row r="125" spans="1:5" ht="24.75">
      <c r="A125" s="8" t="s">
        <v>101</v>
      </c>
      <c r="B125" s="8" t="s">
        <v>93</v>
      </c>
      <c r="C125" s="8" t="s">
        <v>203</v>
      </c>
      <c r="D125" s="8" t="s">
        <v>225</v>
      </c>
      <c r="E125" s="8">
        <v>202.68681939223598</v>
      </c>
    </row>
    <row r="126" spans="1:5" ht="24.75">
      <c r="A126" s="8" t="s">
        <v>101</v>
      </c>
      <c r="B126" s="8" t="s">
        <v>93</v>
      </c>
      <c r="C126" s="8" t="s">
        <v>203</v>
      </c>
      <c r="D126" s="8" t="s">
        <v>226</v>
      </c>
      <c r="E126" s="8">
        <v>202.68681939223598</v>
      </c>
    </row>
    <row r="127" spans="1:5" ht="24.75">
      <c r="A127" s="8" t="s">
        <v>101</v>
      </c>
      <c r="B127" s="8" t="s">
        <v>93</v>
      </c>
      <c r="C127" s="8" t="s">
        <v>227</v>
      </c>
      <c r="D127" s="8" t="s">
        <v>228</v>
      </c>
      <c r="E127" s="8">
        <v>62.533571547545641</v>
      </c>
    </row>
    <row r="128" spans="1:5" ht="24.75">
      <c r="A128" s="8" t="s">
        <v>101</v>
      </c>
      <c r="B128" s="8" t="s">
        <v>93</v>
      </c>
      <c r="C128" s="8" t="s">
        <v>227</v>
      </c>
      <c r="D128" s="8" t="s">
        <v>229</v>
      </c>
      <c r="E128" s="8">
        <v>62.533571547545641</v>
      </c>
    </row>
    <row r="129" spans="1:5" ht="24.75">
      <c r="A129" s="8" t="s">
        <v>101</v>
      </c>
      <c r="B129" s="8" t="s">
        <v>93</v>
      </c>
      <c r="C129" s="8" t="s">
        <v>227</v>
      </c>
      <c r="D129" s="8" t="s">
        <v>230</v>
      </c>
      <c r="E129" s="8">
        <v>62.533571547545641</v>
      </c>
    </row>
    <row r="130" spans="1:5" ht="24.75">
      <c r="A130" s="8" t="s">
        <v>101</v>
      </c>
      <c r="B130" s="8" t="s">
        <v>93</v>
      </c>
      <c r="C130" s="8" t="s">
        <v>227</v>
      </c>
      <c r="D130" s="8" t="s">
        <v>231</v>
      </c>
      <c r="E130" s="8">
        <v>62.533571547545641</v>
      </c>
    </row>
    <row r="131" spans="1:5" ht="24.75">
      <c r="A131" s="8" t="s">
        <v>101</v>
      </c>
      <c r="B131" s="8" t="s">
        <v>93</v>
      </c>
      <c r="C131" s="8" t="s">
        <v>227</v>
      </c>
      <c r="D131" s="8" t="s">
        <v>232</v>
      </c>
      <c r="E131" s="8">
        <v>62.533571547545641</v>
      </c>
    </row>
    <row r="132" spans="1:5" ht="24.75">
      <c r="A132" s="8" t="s">
        <v>101</v>
      </c>
      <c r="B132" s="8" t="s">
        <v>93</v>
      </c>
      <c r="C132" s="8" t="s">
        <v>227</v>
      </c>
      <c r="D132" s="8" t="s">
        <v>233</v>
      </c>
      <c r="E132" s="8">
        <v>62.533571547545641</v>
      </c>
    </row>
    <row r="133" spans="1:5" ht="24.75">
      <c r="A133" s="8" t="s">
        <v>101</v>
      </c>
      <c r="B133" s="8" t="s">
        <v>93</v>
      </c>
      <c r="C133" s="8" t="s">
        <v>227</v>
      </c>
      <c r="D133" s="8" t="s">
        <v>234</v>
      </c>
      <c r="E133" s="8">
        <v>62.533571547545641</v>
      </c>
    </row>
    <row r="134" spans="1:5">
      <c r="A134" s="32"/>
      <c r="B134" s="32"/>
      <c r="C134" s="32">
        <f>SUBTOTAL(103,Elements91146[Elemento])</f>
        <v>127</v>
      </c>
      <c r="D134" s="32"/>
      <c r="E134" s="32">
        <f>SUBTOTAL(109,Elements91146[Totais:])</f>
        <v>23402.716328173465</v>
      </c>
    </row>
    <row r="137" spans="1:5" ht="15" customHeight="1">
      <c r="A137" s="29" t="s">
        <v>24</v>
      </c>
      <c r="B137" s="29" t="s">
        <v>99</v>
      </c>
      <c r="C137" s="29" t="s">
        <v>99</v>
      </c>
      <c r="D137" s="29" t="s">
        <v>99</v>
      </c>
      <c r="E137" s="29" t="s">
        <v>99</v>
      </c>
    </row>
    <row r="138" spans="1:5" ht="15" customHeight="1">
      <c r="A138" s="29" t="s">
        <v>99</v>
      </c>
      <c r="B138" s="29" t="s">
        <v>99</v>
      </c>
      <c r="C138" s="29" t="s">
        <v>99</v>
      </c>
      <c r="D138" s="29" t="s">
        <v>99</v>
      </c>
      <c r="E138" s="29" t="s">
        <v>99</v>
      </c>
    </row>
    <row r="140" spans="1:5">
      <c r="A140" s="21" t="s">
        <v>235</v>
      </c>
      <c r="B140" s="21" t="s">
        <v>235</v>
      </c>
      <c r="C140" s="21" t="s">
        <v>235</v>
      </c>
      <c r="D140" s="21" t="s">
        <v>235</v>
      </c>
      <c r="E140" s="21" t="s">
        <v>235</v>
      </c>
    </row>
    <row r="141" spans="1:5">
      <c r="A141" s="26" t="s">
        <v>54</v>
      </c>
      <c r="B141" s="26" t="s">
        <v>54</v>
      </c>
      <c r="C141" s="26" t="s">
        <v>54</v>
      </c>
      <c r="D141" s="26" t="s">
        <v>54</v>
      </c>
      <c r="E141" s="26" t="s">
        <v>54</v>
      </c>
    </row>
    <row r="142" spans="1:5">
      <c r="A142" s="7" t="s">
        <v>87</v>
      </c>
      <c r="B142" s="7" t="s">
        <v>88</v>
      </c>
      <c r="C142" s="7" t="s">
        <v>89</v>
      </c>
      <c r="D142" s="7" t="s">
        <v>90</v>
      </c>
      <c r="E142" s="7" t="s">
        <v>91</v>
      </c>
    </row>
    <row r="143" spans="1:5" ht="24.75">
      <c r="A143" s="8" t="s">
        <v>101</v>
      </c>
      <c r="B143" s="8" t="s">
        <v>93</v>
      </c>
      <c r="C143" s="8" t="s">
        <v>236</v>
      </c>
      <c r="D143" s="8" t="s">
        <v>237</v>
      </c>
      <c r="E143" s="8">
        <v>196.8456618017666</v>
      </c>
    </row>
    <row r="144" spans="1:5" ht="24.75">
      <c r="A144" s="8" t="s">
        <v>101</v>
      </c>
      <c r="B144" s="8" t="s">
        <v>93</v>
      </c>
      <c r="C144" s="8" t="s">
        <v>236</v>
      </c>
      <c r="D144" s="8" t="s">
        <v>238</v>
      </c>
      <c r="E144" s="8">
        <v>240.35891335794656</v>
      </c>
    </row>
    <row r="145" spans="1:5" ht="24.75">
      <c r="A145" s="8" t="s">
        <v>101</v>
      </c>
      <c r="B145" s="8" t="s">
        <v>93</v>
      </c>
      <c r="C145" s="8" t="s">
        <v>236</v>
      </c>
      <c r="D145" s="8" t="s">
        <v>239</v>
      </c>
      <c r="E145" s="8">
        <v>162.31133516987762</v>
      </c>
    </row>
    <row r="146" spans="1:5" ht="24.75">
      <c r="A146" s="8" t="s">
        <v>101</v>
      </c>
      <c r="B146" s="8" t="s">
        <v>93</v>
      </c>
      <c r="C146" s="8" t="s">
        <v>236</v>
      </c>
      <c r="D146" s="8" t="s">
        <v>240</v>
      </c>
      <c r="E146" s="8">
        <v>151.95103718031089</v>
      </c>
    </row>
    <row r="147" spans="1:5" ht="24.75">
      <c r="A147" s="8" t="s">
        <v>101</v>
      </c>
      <c r="B147" s="8" t="s">
        <v>93</v>
      </c>
      <c r="C147" s="8" t="s">
        <v>236</v>
      </c>
      <c r="D147" s="8" t="s">
        <v>241</v>
      </c>
      <c r="E147" s="8">
        <v>227.92655577046673</v>
      </c>
    </row>
    <row r="148" spans="1:5" ht="24.75">
      <c r="A148" s="8" t="s">
        <v>101</v>
      </c>
      <c r="B148" s="8" t="s">
        <v>93</v>
      </c>
      <c r="C148" s="8" t="s">
        <v>236</v>
      </c>
      <c r="D148" s="8" t="s">
        <v>242</v>
      </c>
      <c r="E148" s="8">
        <v>227.92655577046636</v>
      </c>
    </row>
    <row r="149" spans="1:5" ht="24.75">
      <c r="A149" s="8" t="s">
        <v>101</v>
      </c>
      <c r="B149" s="8" t="s">
        <v>93</v>
      </c>
      <c r="C149" s="8" t="s">
        <v>236</v>
      </c>
      <c r="D149" s="8" t="s">
        <v>243</v>
      </c>
      <c r="E149" s="8">
        <v>227.92655577046636</v>
      </c>
    </row>
    <row r="150" spans="1:5" ht="24.75">
      <c r="A150" s="8" t="s">
        <v>101</v>
      </c>
      <c r="B150" s="8" t="s">
        <v>93</v>
      </c>
      <c r="C150" s="8" t="s">
        <v>236</v>
      </c>
      <c r="D150" s="8" t="s">
        <v>244</v>
      </c>
      <c r="E150" s="8">
        <v>227.92655577046656</v>
      </c>
    </row>
    <row r="151" spans="1:5" ht="24.75">
      <c r="A151" s="8" t="s">
        <v>101</v>
      </c>
      <c r="B151" s="8" t="s">
        <v>93</v>
      </c>
      <c r="C151" s="8" t="s">
        <v>236</v>
      </c>
      <c r="D151" s="8" t="s">
        <v>245</v>
      </c>
      <c r="E151" s="8">
        <v>245.0265609520859</v>
      </c>
    </row>
    <row r="152" spans="1:5" ht="24.75">
      <c r="A152" s="8" t="s">
        <v>101</v>
      </c>
      <c r="B152" s="8" t="s">
        <v>93</v>
      </c>
      <c r="C152" s="8" t="s">
        <v>236</v>
      </c>
      <c r="D152" s="8" t="s">
        <v>246</v>
      </c>
      <c r="E152" s="8">
        <v>314.26237235018868</v>
      </c>
    </row>
    <row r="153" spans="1:5" ht="24.75">
      <c r="A153" s="8" t="s">
        <v>101</v>
      </c>
      <c r="B153" s="8" t="s">
        <v>93</v>
      </c>
      <c r="C153" s="8" t="s">
        <v>236</v>
      </c>
      <c r="D153" s="8" t="s">
        <v>247</v>
      </c>
      <c r="E153" s="8">
        <v>314.26237235018897</v>
      </c>
    </row>
    <row r="154" spans="1:5" ht="24.75">
      <c r="A154" s="8" t="s">
        <v>101</v>
      </c>
      <c r="B154" s="8" t="s">
        <v>93</v>
      </c>
      <c r="C154" s="8" t="s">
        <v>236</v>
      </c>
      <c r="D154" s="8" t="s">
        <v>248</v>
      </c>
      <c r="E154" s="8">
        <v>316.33443194810229</v>
      </c>
    </row>
    <row r="155" spans="1:5" ht="24.75">
      <c r="A155" s="8" t="s">
        <v>101</v>
      </c>
      <c r="B155" s="8" t="s">
        <v>93</v>
      </c>
      <c r="C155" s="8" t="s">
        <v>236</v>
      </c>
      <c r="D155" s="8" t="s">
        <v>249</v>
      </c>
      <c r="E155" s="8">
        <v>324.62267033975564</v>
      </c>
    </row>
    <row r="156" spans="1:5" ht="24.75">
      <c r="A156" s="8" t="s">
        <v>101</v>
      </c>
      <c r="B156" s="8" t="s">
        <v>93</v>
      </c>
      <c r="C156" s="8" t="s">
        <v>236</v>
      </c>
      <c r="D156" s="8" t="s">
        <v>250</v>
      </c>
      <c r="E156" s="8">
        <v>240.35891335794682</v>
      </c>
    </row>
    <row r="157" spans="1:5" ht="24.75">
      <c r="A157" s="8" t="s">
        <v>101</v>
      </c>
      <c r="B157" s="8" t="s">
        <v>93</v>
      </c>
      <c r="C157" s="8" t="s">
        <v>236</v>
      </c>
      <c r="D157" s="8" t="s">
        <v>251</v>
      </c>
      <c r="E157" s="8">
        <v>158.85790250668887</v>
      </c>
    </row>
    <row r="158" spans="1:5" ht="24.75">
      <c r="A158" s="8" t="s">
        <v>101</v>
      </c>
      <c r="B158" s="8" t="s">
        <v>93</v>
      </c>
      <c r="C158" s="8" t="s">
        <v>236</v>
      </c>
      <c r="D158" s="8" t="s">
        <v>252</v>
      </c>
      <c r="E158" s="8">
        <v>151.95103718031081</v>
      </c>
    </row>
    <row r="159" spans="1:5" ht="24.75">
      <c r="A159" s="8" t="s">
        <v>101</v>
      </c>
      <c r="B159" s="8" t="s">
        <v>93</v>
      </c>
      <c r="C159" s="8" t="s">
        <v>236</v>
      </c>
      <c r="D159" s="8" t="s">
        <v>253</v>
      </c>
      <c r="E159" s="8">
        <v>243.12165948849793</v>
      </c>
    </row>
    <row r="160" spans="1:5" ht="24.75">
      <c r="A160" s="8" t="s">
        <v>101</v>
      </c>
      <c r="B160" s="8" t="s">
        <v>93</v>
      </c>
      <c r="C160" s="8" t="s">
        <v>236</v>
      </c>
      <c r="D160" s="8" t="s">
        <v>254</v>
      </c>
      <c r="E160" s="8">
        <v>227.92655577046671</v>
      </c>
    </row>
    <row r="161" spans="1:5" ht="24.75">
      <c r="A161" s="8" t="s">
        <v>101</v>
      </c>
      <c r="B161" s="8" t="s">
        <v>93</v>
      </c>
      <c r="C161" s="8" t="s">
        <v>236</v>
      </c>
      <c r="D161" s="8" t="s">
        <v>255</v>
      </c>
      <c r="E161" s="8">
        <v>86.33581657972222</v>
      </c>
    </row>
    <row r="162" spans="1:5" ht="24.75">
      <c r="A162" s="8" t="s">
        <v>101</v>
      </c>
      <c r="B162" s="8" t="s">
        <v>93</v>
      </c>
      <c r="C162" s="8" t="s">
        <v>236</v>
      </c>
      <c r="D162" s="8" t="s">
        <v>256</v>
      </c>
      <c r="E162" s="8">
        <v>187.06903129790891</v>
      </c>
    </row>
    <row r="163" spans="1:5" ht="24.75">
      <c r="A163" s="8" t="s">
        <v>101</v>
      </c>
      <c r="B163" s="8" t="s">
        <v>93</v>
      </c>
      <c r="C163" s="8" t="s">
        <v>236</v>
      </c>
      <c r="D163" s="8" t="s">
        <v>257</v>
      </c>
      <c r="E163" s="8">
        <v>187.06903129790908</v>
      </c>
    </row>
    <row r="164" spans="1:5" ht="24.75">
      <c r="A164" s="8" t="s">
        <v>101</v>
      </c>
      <c r="B164" s="8" t="s">
        <v>93</v>
      </c>
      <c r="C164" s="8" t="s">
        <v>236</v>
      </c>
      <c r="D164" s="8" t="s">
        <v>258</v>
      </c>
      <c r="E164" s="8">
        <v>193.39222913857787</v>
      </c>
    </row>
    <row r="165" spans="1:5" ht="24.75">
      <c r="A165" s="8" t="s">
        <v>101</v>
      </c>
      <c r="B165" s="8" t="s">
        <v>93</v>
      </c>
      <c r="C165" s="8" t="s">
        <v>236</v>
      </c>
      <c r="D165" s="8" t="s">
        <v>259</v>
      </c>
      <c r="E165" s="8">
        <v>104.98435296094225</v>
      </c>
    </row>
    <row r="166" spans="1:5" ht="24.75">
      <c r="A166" s="8" t="s">
        <v>101</v>
      </c>
      <c r="B166" s="8" t="s">
        <v>93</v>
      </c>
      <c r="C166" s="8" t="s">
        <v>236</v>
      </c>
      <c r="D166" s="8" t="s">
        <v>260</v>
      </c>
      <c r="E166" s="8">
        <v>118.02465976195681</v>
      </c>
    </row>
    <row r="167" spans="1:5" ht="24.75">
      <c r="A167" s="8" t="s">
        <v>101</v>
      </c>
      <c r="B167" s="8" t="s">
        <v>93</v>
      </c>
      <c r="C167" s="8" t="s">
        <v>236</v>
      </c>
      <c r="D167" s="8" t="s">
        <v>261</v>
      </c>
      <c r="E167" s="8">
        <v>170.5995735615312</v>
      </c>
    </row>
    <row r="168" spans="1:5" ht="24.75">
      <c r="A168" s="8" t="s">
        <v>101</v>
      </c>
      <c r="B168" s="8" t="s">
        <v>93</v>
      </c>
      <c r="C168" s="8" t="s">
        <v>236</v>
      </c>
      <c r="D168" s="8" t="s">
        <v>262</v>
      </c>
      <c r="E168" s="8">
        <v>52.492176480471109</v>
      </c>
    </row>
    <row r="169" spans="1:5" ht="24.75">
      <c r="A169" s="8" t="s">
        <v>101</v>
      </c>
      <c r="B169" s="8" t="s">
        <v>93</v>
      </c>
      <c r="C169" s="8" t="s">
        <v>236</v>
      </c>
      <c r="D169" s="8" t="s">
        <v>263</v>
      </c>
      <c r="E169" s="8">
        <v>54.564236078384425</v>
      </c>
    </row>
    <row r="170" spans="1:5" ht="24.75">
      <c r="A170" s="8" t="s">
        <v>101</v>
      </c>
      <c r="B170" s="8" t="s">
        <v>93</v>
      </c>
      <c r="C170" s="8" t="s">
        <v>236</v>
      </c>
      <c r="D170" s="8" t="s">
        <v>264</v>
      </c>
      <c r="E170" s="8">
        <v>114.65396441787242</v>
      </c>
    </row>
    <row r="171" spans="1:5" ht="24.75">
      <c r="A171" s="8" t="s">
        <v>101</v>
      </c>
      <c r="B171" s="8" t="s">
        <v>93</v>
      </c>
      <c r="C171" s="8" t="s">
        <v>236</v>
      </c>
      <c r="D171" s="8" t="s">
        <v>265</v>
      </c>
      <c r="E171" s="8">
        <v>235.52410762948227</v>
      </c>
    </row>
    <row r="172" spans="1:5" ht="24.75">
      <c r="A172" s="8" t="s">
        <v>101</v>
      </c>
      <c r="B172" s="8" t="s">
        <v>93</v>
      </c>
      <c r="C172" s="8" t="s">
        <v>236</v>
      </c>
      <c r="D172" s="8" t="s">
        <v>266</v>
      </c>
      <c r="E172" s="8">
        <v>189.24810994275123</v>
      </c>
    </row>
    <row r="173" spans="1:5" ht="24.75">
      <c r="A173" s="8" t="s">
        <v>101</v>
      </c>
      <c r="B173" s="8" t="s">
        <v>93</v>
      </c>
      <c r="C173" s="8" t="s">
        <v>236</v>
      </c>
      <c r="D173" s="8" t="s">
        <v>267</v>
      </c>
      <c r="E173" s="8">
        <v>231.55266006681506</v>
      </c>
    </row>
    <row r="174" spans="1:5" ht="24.75">
      <c r="A174" s="8" t="s">
        <v>101</v>
      </c>
      <c r="B174" s="8" t="s">
        <v>93</v>
      </c>
      <c r="C174" s="8" t="s">
        <v>236</v>
      </c>
      <c r="D174" s="8" t="s">
        <v>268</v>
      </c>
      <c r="E174" s="8">
        <v>87.02650311235999</v>
      </c>
    </row>
    <row r="175" spans="1:5" ht="24.75">
      <c r="A175" s="8" t="s">
        <v>101</v>
      </c>
      <c r="B175" s="8" t="s">
        <v>93</v>
      </c>
      <c r="C175" s="8" t="s">
        <v>236</v>
      </c>
      <c r="D175" s="8" t="s">
        <v>269</v>
      </c>
      <c r="E175" s="8">
        <v>139.51867959283103</v>
      </c>
    </row>
    <row r="176" spans="1:5" ht="24.75">
      <c r="A176" s="8" t="s">
        <v>101</v>
      </c>
      <c r="B176" s="8" t="s">
        <v>93</v>
      </c>
      <c r="C176" s="8" t="s">
        <v>236</v>
      </c>
      <c r="D176" s="8" t="s">
        <v>270</v>
      </c>
      <c r="E176" s="8">
        <v>87.026503112359904</v>
      </c>
    </row>
    <row r="177" spans="1:5" ht="24.75">
      <c r="A177" s="8" t="s">
        <v>101</v>
      </c>
      <c r="B177" s="8" t="s">
        <v>93</v>
      </c>
      <c r="C177" s="8" t="s">
        <v>236</v>
      </c>
      <c r="D177" s="8" t="s">
        <v>271</v>
      </c>
      <c r="E177" s="8">
        <v>200.29909446495532</v>
      </c>
    </row>
    <row r="178" spans="1:5" ht="24.75">
      <c r="A178" s="8" t="s">
        <v>101</v>
      </c>
      <c r="B178" s="8" t="s">
        <v>93</v>
      </c>
      <c r="C178" s="8" t="s">
        <v>236</v>
      </c>
      <c r="D178" s="8" t="s">
        <v>272</v>
      </c>
      <c r="E178" s="8">
        <v>163.3473649688342</v>
      </c>
    </row>
    <row r="179" spans="1:5" ht="24.75">
      <c r="A179" s="8" t="s">
        <v>101</v>
      </c>
      <c r="B179" s="8" t="s">
        <v>93</v>
      </c>
      <c r="C179" s="8" t="s">
        <v>236</v>
      </c>
      <c r="D179" s="8" t="s">
        <v>273</v>
      </c>
      <c r="E179" s="8">
        <v>163.34736496883451</v>
      </c>
    </row>
    <row r="180" spans="1:5" ht="24.75">
      <c r="A180" s="8" t="s">
        <v>101</v>
      </c>
      <c r="B180" s="8" t="s">
        <v>93</v>
      </c>
      <c r="C180" s="8" t="s">
        <v>236</v>
      </c>
      <c r="D180" s="8" t="s">
        <v>274</v>
      </c>
      <c r="E180" s="8">
        <v>163.69270823515333</v>
      </c>
    </row>
    <row r="181" spans="1:5" ht="24.75">
      <c r="A181" s="8" t="s">
        <v>101</v>
      </c>
      <c r="B181" s="8" t="s">
        <v>93</v>
      </c>
      <c r="C181" s="8" t="s">
        <v>236</v>
      </c>
      <c r="D181" s="8" t="s">
        <v>275</v>
      </c>
      <c r="E181" s="8">
        <v>142.28142572338223</v>
      </c>
    </row>
    <row r="182" spans="1:5" ht="24.75">
      <c r="A182" s="8" t="s">
        <v>101</v>
      </c>
      <c r="B182" s="8" t="s">
        <v>93</v>
      </c>
      <c r="C182" s="8" t="s">
        <v>236</v>
      </c>
      <c r="D182" s="8" t="s">
        <v>276</v>
      </c>
      <c r="E182" s="8">
        <v>96.696114569288852</v>
      </c>
    </row>
    <row r="183" spans="1:5" ht="24.75">
      <c r="A183" s="8" t="s">
        <v>101</v>
      </c>
      <c r="B183" s="8" t="s">
        <v>93</v>
      </c>
      <c r="C183" s="8" t="s">
        <v>236</v>
      </c>
      <c r="D183" s="8" t="s">
        <v>277</v>
      </c>
      <c r="E183" s="8">
        <v>194.60093057069395</v>
      </c>
    </row>
    <row r="184" spans="1:5" ht="24.75">
      <c r="A184" s="8" t="s">
        <v>101</v>
      </c>
      <c r="B184" s="8" t="s">
        <v>93</v>
      </c>
      <c r="C184" s="8" t="s">
        <v>236</v>
      </c>
      <c r="D184" s="8" t="s">
        <v>278</v>
      </c>
      <c r="E184" s="8">
        <v>410.95848691947799</v>
      </c>
    </row>
    <row r="185" spans="1:5" ht="24.75">
      <c r="A185" s="8" t="s">
        <v>101</v>
      </c>
      <c r="B185" s="8" t="s">
        <v>93</v>
      </c>
      <c r="C185" s="8" t="s">
        <v>236</v>
      </c>
      <c r="D185" s="8" t="s">
        <v>279</v>
      </c>
      <c r="E185" s="8">
        <v>383.3310256139668</v>
      </c>
    </row>
    <row r="186" spans="1:5" ht="24.75">
      <c r="A186" s="8" t="s">
        <v>101</v>
      </c>
      <c r="B186" s="8" t="s">
        <v>93</v>
      </c>
      <c r="C186" s="8" t="s">
        <v>236</v>
      </c>
      <c r="D186" s="8" t="s">
        <v>280</v>
      </c>
      <c r="E186" s="8">
        <v>401.8068903481639</v>
      </c>
    </row>
    <row r="187" spans="1:5" ht="24.75">
      <c r="A187" s="8" t="s">
        <v>101</v>
      </c>
      <c r="B187" s="8" t="s">
        <v>93</v>
      </c>
      <c r="C187" s="8" t="s">
        <v>236</v>
      </c>
      <c r="D187" s="8" t="s">
        <v>281</v>
      </c>
      <c r="E187" s="8">
        <v>1074.0175582517427</v>
      </c>
    </row>
    <row r="188" spans="1:5" ht="24.75">
      <c r="A188" s="8" t="s">
        <v>101</v>
      </c>
      <c r="B188" s="8" t="s">
        <v>93</v>
      </c>
      <c r="C188" s="8" t="s">
        <v>236</v>
      </c>
      <c r="D188" s="8" t="s">
        <v>282</v>
      </c>
      <c r="E188" s="8">
        <v>401.80689034816407</v>
      </c>
    </row>
    <row r="189" spans="1:5" ht="24.75">
      <c r="A189" s="8" t="s">
        <v>101</v>
      </c>
      <c r="B189" s="8" t="s">
        <v>93</v>
      </c>
      <c r="C189" s="8" t="s">
        <v>236</v>
      </c>
      <c r="D189" s="8" t="s">
        <v>283</v>
      </c>
      <c r="E189" s="8">
        <v>401.8068903481639</v>
      </c>
    </row>
    <row r="190" spans="1:5" ht="24.75">
      <c r="A190" s="8" t="s">
        <v>101</v>
      </c>
      <c r="B190" s="8" t="s">
        <v>93</v>
      </c>
      <c r="C190" s="8" t="s">
        <v>236</v>
      </c>
      <c r="D190" s="8" t="s">
        <v>284</v>
      </c>
      <c r="E190" s="8">
        <v>401.8068903481639</v>
      </c>
    </row>
    <row r="191" spans="1:5" ht="24.75">
      <c r="A191" s="8" t="s">
        <v>101</v>
      </c>
      <c r="B191" s="8" t="s">
        <v>93</v>
      </c>
      <c r="C191" s="8" t="s">
        <v>236</v>
      </c>
      <c r="D191" s="8" t="s">
        <v>285</v>
      </c>
      <c r="E191" s="8">
        <v>401.8068903481639</v>
      </c>
    </row>
    <row r="192" spans="1:5" ht="24.75">
      <c r="A192" s="8" t="s">
        <v>101</v>
      </c>
      <c r="B192" s="8" t="s">
        <v>93</v>
      </c>
      <c r="C192" s="8" t="s">
        <v>236</v>
      </c>
      <c r="D192" s="8" t="s">
        <v>286</v>
      </c>
      <c r="E192" s="8">
        <v>408.71375567453919</v>
      </c>
    </row>
    <row r="193" spans="1:5" ht="24.75">
      <c r="A193" s="8" t="s">
        <v>101</v>
      </c>
      <c r="B193" s="8" t="s">
        <v>93</v>
      </c>
      <c r="C193" s="8" t="s">
        <v>236</v>
      </c>
      <c r="D193" s="8" t="s">
        <v>287</v>
      </c>
      <c r="E193" s="8">
        <v>401.80689034816436</v>
      </c>
    </row>
    <row r="194" spans="1:5" ht="24.75">
      <c r="A194" s="8" t="s">
        <v>101</v>
      </c>
      <c r="B194" s="8" t="s">
        <v>93</v>
      </c>
      <c r="C194" s="8" t="s">
        <v>236</v>
      </c>
      <c r="D194" s="8" t="s">
        <v>288</v>
      </c>
      <c r="E194" s="8">
        <v>401.80689034816413</v>
      </c>
    </row>
    <row r="195" spans="1:5" ht="24.75">
      <c r="A195" s="8" t="s">
        <v>101</v>
      </c>
      <c r="B195" s="8" t="s">
        <v>93</v>
      </c>
      <c r="C195" s="8" t="s">
        <v>236</v>
      </c>
      <c r="D195" s="8" t="s">
        <v>289</v>
      </c>
      <c r="E195" s="8">
        <v>401.80689034816413</v>
      </c>
    </row>
    <row r="196" spans="1:5" ht="24.75">
      <c r="A196" s="8" t="s">
        <v>101</v>
      </c>
      <c r="B196" s="8" t="s">
        <v>93</v>
      </c>
      <c r="C196" s="8" t="s">
        <v>236</v>
      </c>
      <c r="D196" s="8" t="s">
        <v>290</v>
      </c>
      <c r="E196" s="8">
        <v>179.57849848582231</v>
      </c>
    </row>
    <row r="197" spans="1:5" ht="24.75">
      <c r="A197" s="8" t="s">
        <v>101</v>
      </c>
      <c r="B197" s="8" t="s">
        <v>93</v>
      </c>
      <c r="C197" s="8" t="s">
        <v>236</v>
      </c>
      <c r="D197" s="8" t="s">
        <v>291</v>
      </c>
      <c r="E197" s="8">
        <v>183.03193114901123</v>
      </c>
    </row>
    <row r="198" spans="1:5" ht="24.75">
      <c r="A198" s="8" t="s">
        <v>101</v>
      </c>
      <c r="B198" s="8" t="s">
        <v>93</v>
      </c>
      <c r="C198" s="8" t="s">
        <v>236</v>
      </c>
      <c r="D198" s="8" t="s">
        <v>292</v>
      </c>
      <c r="E198" s="8">
        <v>183.03193114901123</v>
      </c>
    </row>
    <row r="199" spans="1:5" ht="24.75">
      <c r="A199" s="8" t="s">
        <v>101</v>
      </c>
      <c r="B199" s="8" t="s">
        <v>93</v>
      </c>
      <c r="C199" s="8" t="s">
        <v>236</v>
      </c>
      <c r="D199" s="8" t="s">
        <v>293</v>
      </c>
      <c r="E199" s="8">
        <v>193.39222913857787</v>
      </c>
    </row>
    <row r="200" spans="1:5" ht="24.75">
      <c r="A200" s="8" t="s">
        <v>101</v>
      </c>
      <c r="B200" s="8" t="s">
        <v>93</v>
      </c>
      <c r="C200" s="8" t="s">
        <v>236</v>
      </c>
      <c r="D200" s="8" t="s">
        <v>294</v>
      </c>
      <c r="E200" s="8">
        <v>181.6505580837356</v>
      </c>
    </row>
    <row r="201" spans="1:5" ht="24.75">
      <c r="A201" s="8" t="s">
        <v>101</v>
      </c>
      <c r="B201" s="8" t="s">
        <v>93</v>
      </c>
      <c r="C201" s="8" t="s">
        <v>236</v>
      </c>
      <c r="D201" s="8" t="s">
        <v>295</v>
      </c>
      <c r="E201" s="8">
        <v>216.87557124826228</v>
      </c>
    </row>
    <row r="202" spans="1:5" ht="24.75">
      <c r="A202" s="8" t="s">
        <v>101</v>
      </c>
      <c r="B202" s="8" t="s">
        <v>93</v>
      </c>
      <c r="C202" s="8" t="s">
        <v>236</v>
      </c>
      <c r="D202" s="8" t="s">
        <v>296</v>
      </c>
      <c r="E202" s="8">
        <v>177.93586417442327</v>
      </c>
    </row>
    <row r="203" spans="1:5" ht="24.75">
      <c r="A203" s="8" t="s">
        <v>101</v>
      </c>
      <c r="B203" s="8" t="s">
        <v>93</v>
      </c>
      <c r="C203" s="8" t="s">
        <v>236</v>
      </c>
      <c r="D203" s="8" t="s">
        <v>297</v>
      </c>
      <c r="E203" s="8">
        <v>177.23273392816932</v>
      </c>
    </row>
    <row r="204" spans="1:5" ht="24.75">
      <c r="A204" s="8" t="s">
        <v>101</v>
      </c>
      <c r="B204" s="8" t="s">
        <v>93</v>
      </c>
      <c r="C204" s="8" t="s">
        <v>236</v>
      </c>
      <c r="D204" s="8" t="s">
        <v>298</v>
      </c>
      <c r="E204" s="8">
        <v>178.57940614833993</v>
      </c>
    </row>
    <row r="205" spans="1:5" ht="24.75">
      <c r="A205" s="8" t="s">
        <v>101</v>
      </c>
      <c r="B205" s="8" t="s">
        <v>93</v>
      </c>
      <c r="C205" s="8" t="s">
        <v>236</v>
      </c>
      <c r="D205" s="8" t="s">
        <v>299</v>
      </c>
      <c r="E205" s="8">
        <v>183.40406652811004</v>
      </c>
    </row>
    <row r="206" spans="1:5" ht="24.75">
      <c r="A206" s="8" t="s">
        <v>101</v>
      </c>
      <c r="B206" s="8" t="s">
        <v>93</v>
      </c>
      <c r="C206" s="8" t="s">
        <v>236</v>
      </c>
      <c r="D206" s="8" t="s">
        <v>300</v>
      </c>
      <c r="E206" s="8">
        <v>182.39099610246916</v>
      </c>
    </row>
    <row r="207" spans="1:5" ht="24.75">
      <c r="A207" s="8" t="s">
        <v>101</v>
      </c>
      <c r="B207" s="8" t="s">
        <v>93</v>
      </c>
      <c r="C207" s="8" t="s">
        <v>236</v>
      </c>
      <c r="D207" s="8" t="s">
        <v>301</v>
      </c>
      <c r="E207" s="8">
        <v>102.56695009671</v>
      </c>
    </row>
    <row r="208" spans="1:5" ht="24.75">
      <c r="A208" s="8" t="s">
        <v>101</v>
      </c>
      <c r="B208" s="8" t="s">
        <v>93</v>
      </c>
      <c r="C208" s="8" t="s">
        <v>236</v>
      </c>
      <c r="D208" s="8" t="s">
        <v>302</v>
      </c>
      <c r="E208" s="8">
        <v>241.74028642322219</v>
      </c>
    </row>
    <row r="209" spans="1:5" ht="24.75">
      <c r="A209" s="8" t="s">
        <v>101</v>
      </c>
      <c r="B209" s="8" t="s">
        <v>93</v>
      </c>
      <c r="C209" s="8" t="s">
        <v>236</v>
      </c>
      <c r="D209" s="8" t="s">
        <v>303</v>
      </c>
      <c r="E209" s="8">
        <v>84.263756981808811</v>
      </c>
    </row>
    <row r="210" spans="1:5" ht="24.75">
      <c r="A210" s="8" t="s">
        <v>101</v>
      </c>
      <c r="B210" s="8" t="s">
        <v>93</v>
      </c>
      <c r="C210" s="8" t="s">
        <v>236</v>
      </c>
      <c r="D210" s="8" t="s">
        <v>304</v>
      </c>
      <c r="E210" s="8">
        <v>239.66822682530858</v>
      </c>
    </row>
    <row r="211" spans="1:5" ht="24.75">
      <c r="A211" s="8" t="s">
        <v>101</v>
      </c>
      <c r="B211" s="8" t="s">
        <v>93</v>
      </c>
      <c r="C211" s="8" t="s">
        <v>236</v>
      </c>
      <c r="D211" s="8" t="s">
        <v>305</v>
      </c>
      <c r="E211" s="8">
        <v>183.03193114901114</v>
      </c>
    </row>
    <row r="212" spans="1:5" ht="24.75">
      <c r="A212" s="8" t="s">
        <v>101</v>
      </c>
      <c r="B212" s="8" t="s">
        <v>93</v>
      </c>
      <c r="C212" s="8" t="s">
        <v>236</v>
      </c>
      <c r="D212" s="8" t="s">
        <v>306</v>
      </c>
      <c r="E212" s="8">
        <v>182.9029637723317</v>
      </c>
    </row>
    <row r="213" spans="1:5" ht="24.75">
      <c r="A213" s="8" t="s">
        <v>101</v>
      </c>
      <c r="B213" s="8" t="s">
        <v>93</v>
      </c>
      <c r="C213" s="8" t="s">
        <v>236</v>
      </c>
      <c r="D213" s="8" t="s">
        <v>307</v>
      </c>
      <c r="E213" s="8">
        <v>183.03193114901097</v>
      </c>
    </row>
    <row r="214" spans="1:5" ht="24.75">
      <c r="A214" s="8" t="s">
        <v>101</v>
      </c>
      <c r="B214" s="8" t="s">
        <v>93</v>
      </c>
      <c r="C214" s="8" t="s">
        <v>236</v>
      </c>
      <c r="D214" s="8" t="s">
        <v>308</v>
      </c>
      <c r="E214" s="8">
        <v>163.35110249510063</v>
      </c>
    </row>
    <row r="215" spans="1:5" ht="24.75">
      <c r="A215" s="8" t="s">
        <v>101</v>
      </c>
      <c r="B215" s="8" t="s">
        <v>93</v>
      </c>
      <c r="C215" s="8" t="s">
        <v>236</v>
      </c>
      <c r="D215" s="8" t="s">
        <v>309</v>
      </c>
      <c r="E215" s="8">
        <v>101.21230537198664</v>
      </c>
    </row>
    <row r="216" spans="1:5" ht="24.75">
      <c r="A216" s="8" t="s">
        <v>101</v>
      </c>
      <c r="B216" s="8" t="s">
        <v>93</v>
      </c>
      <c r="C216" s="8" t="s">
        <v>236</v>
      </c>
      <c r="D216" s="8" t="s">
        <v>310</v>
      </c>
      <c r="E216" s="8">
        <v>96.696114569288895</v>
      </c>
    </row>
    <row r="217" spans="1:5" ht="24.75">
      <c r="A217" s="8" t="s">
        <v>101</v>
      </c>
      <c r="B217" s="8" t="s">
        <v>93</v>
      </c>
      <c r="C217" s="8" t="s">
        <v>236</v>
      </c>
      <c r="D217" s="8" t="s">
        <v>311</v>
      </c>
      <c r="E217" s="8">
        <v>129.6763964896237</v>
      </c>
    </row>
    <row r="218" spans="1:5" ht="24.75">
      <c r="A218" s="8" t="s">
        <v>101</v>
      </c>
      <c r="B218" s="8" t="s">
        <v>93</v>
      </c>
      <c r="C218" s="8" t="s">
        <v>236</v>
      </c>
      <c r="D218" s="8" t="s">
        <v>312</v>
      </c>
      <c r="E218" s="8">
        <v>117.41671054842207</v>
      </c>
    </row>
    <row r="219" spans="1:5" ht="24.75">
      <c r="A219" s="8" t="s">
        <v>101</v>
      </c>
      <c r="B219" s="8" t="s">
        <v>93</v>
      </c>
      <c r="C219" s="8" t="s">
        <v>236</v>
      </c>
      <c r="D219" s="8" t="s">
        <v>313</v>
      </c>
      <c r="E219" s="8">
        <v>51.801489947833375</v>
      </c>
    </row>
    <row r="220" spans="1:5" ht="24.75">
      <c r="A220" s="8" t="s">
        <v>101</v>
      </c>
      <c r="B220" s="8" t="s">
        <v>93</v>
      </c>
      <c r="C220" s="8" t="s">
        <v>236</v>
      </c>
      <c r="D220" s="8" t="s">
        <v>314</v>
      </c>
      <c r="E220" s="8">
        <v>103.60297989566668</v>
      </c>
    </row>
    <row r="221" spans="1:5" ht="24.75">
      <c r="A221" s="8" t="s">
        <v>101</v>
      </c>
      <c r="B221" s="8" t="s">
        <v>93</v>
      </c>
      <c r="C221" s="8" t="s">
        <v>236</v>
      </c>
      <c r="D221" s="8" t="s">
        <v>315</v>
      </c>
      <c r="E221" s="8">
        <v>102.22160683039115</v>
      </c>
    </row>
    <row r="222" spans="1:5" ht="24.75">
      <c r="A222" s="8" t="s">
        <v>101</v>
      </c>
      <c r="B222" s="8" t="s">
        <v>93</v>
      </c>
      <c r="C222" s="8" t="s">
        <v>236</v>
      </c>
      <c r="D222" s="8" t="s">
        <v>316</v>
      </c>
      <c r="E222" s="8">
        <v>227.92655577046671</v>
      </c>
    </row>
    <row r="223" spans="1:5" ht="24.75">
      <c r="A223" s="8" t="s">
        <v>101</v>
      </c>
      <c r="B223" s="8" t="s">
        <v>93</v>
      </c>
      <c r="C223" s="8" t="s">
        <v>236</v>
      </c>
      <c r="D223" s="8" t="s">
        <v>317</v>
      </c>
      <c r="E223" s="8">
        <v>85.645130047084464</v>
      </c>
    </row>
    <row r="224" spans="1:5" ht="24.75">
      <c r="A224" s="8" t="s">
        <v>101</v>
      </c>
      <c r="B224" s="8" t="s">
        <v>93</v>
      </c>
      <c r="C224" s="8" t="s">
        <v>236</v>
      </c>
      <c r="D224" s="8" t="s">
        <v>318</v>
      </c>
      <c r="E224" s="8">
        <v>238.28685376003344</v>
      </c>
    </row>
    <row r="225" spans="1:5" ht="24.75">
      <c r="A225" s="8" t="s">
        <v>101</v>
      </c>
      <c r="B225" s="8" t="s">
        <v>93</v>
      </c>
      <c r="C225" s="8" t="s">
        <v>236</v>
      </c>
      <c r="D225" s="8" t="s">
        <v>319</v>
      </c>
      <c r="E225" s="8">
        <v>103.60297989566668</v>
      </c>
    </row>
    <row r="226" spans="1:5" ht="24.75">
      <c r="A226" s="8" t="s">
        <v>101</v>
      </c>
      <c r="B226" s="8" t="s">
        <v>93</v>
      </c>
      <c r="C226" s="8" t="s">
        <v>236</v>
      </c>
      <c r="D226" s="8" t="s">
        <v>320</v>
      </c>
      <c r="E226" s="8">
        <v>103.60297989566668</v>
      </c>
    </row>
    <row r="227" spans="1:5" ht="24.75">
      <c r="A227" s="8" t="s">
        <v>101</v>
      </c>
      <c r="B227" s="8" t="s">
        <v>93</v>
      </c>
      <c r="C227" s="8" t="s">
        <v>236</v>
      </c>
      <c r="D227" s="8" t="s">
        <v>321</v>
      </c>
      <c r="E227" s="8">
        <v>194.08291567121543</v>
      </c>
    </row>
    <row r="228" spans="1:5" ht="24.75">
      <c r="A228" s="8" t="s">
        <v>101</v>
      </c>
      <c r="B228" s="8" t="s">
        <v>93</v>
      </c>
      <c r="C228" s="8" t="s">
        <v>236</v>
      </c>
      <c r="D228" s="8" t="s">
        <v>322</v>
      </c>
      <c r="E228" s="8">
        <v>228.27189903678544</v>
      </c>
    </row>
    <row r="229" spans="1:5" ht="24.75">
      <c r="A229" s="8" t="s">
        <v>101</v>
      </c>
      <c r="B229" s="8" t="s">
        <v>93</v>
      </c>
      <c r="C229" s="8" t="s">
        <v>236</v>
      </c>
      <c r="D229" s="8" t="s">
        <v>323</v>
      </c>
      <c r="E229" s="8">
        <v>160.92996210458921</v>
      </c>
    </row>
    <row r="230" spans="1:5" ht="24.75">
      <c r="A230" s="8" t="s">
        <v>101</v>
      </c>
      <c r="B230" s="8" t="s">
        <v>93</v>
      </c>
      <c r="C230" s="8" t="s">
        <v>236</v>
      </c>
      <c r="D230" s="8" t="s">
        <v>324</v>
      </c>
      <c r="E230" s="8">
        <v>138.82799306019328</v>
      </c>
    </row>
    <row r="231" spans="1:5" ht="24.75">
      <c r="A231" s="8" t="s">
        <v>101</v>
      </c>
      <c r="B231" s="8" t="s">
        <v>93</v>
      </c>
      <c r="C231" s="8" t="s">
        <v>236</v>
      </c>
      <c r="D231" s="8" t="s">
        <v>325</v>
      </c>
      <c r="E231" s="8">
        <v>210.95888851172765</v>
      </c>
    </row>
    <row r="232" spans="1:5" ht="24.75">
      <c r="A232" s="8" t="s">
        <v>101</v>
      </c>
      <c r="B232" s="8" t="s">
        <v>93</v>
      </c>
      <c r="C232" s="8" t="s">
        <v>236</v>
      </c>
      <c r="D232" s="8" t="s">
        <v>326</v>
      </c>
      <c r="E232" s="8">
        <v>206.51527325869566</v>
      </c>
    </row>
    <row r="233" spans="1:5" ht="24.75">
      <c r="A233" s="8" t="s">
        <v>101</v>
      </c>
      <c r="B233" s="8" t="s">
        <v>93</v>
      </c>
      <c r="C233" s="8" t="s">
        <v>236</v>
      </c>
      <c r="D233" s="8" t="s">
        <v>327</v>
      </c>
      <c r="E233" s="8">
        <v>147.80691798448436</v>
      </c>
    </row>
    <row r="234" spans="1:5" ht="24.75">
      <c r="A234" s="8" t="s">
        <v>101</v>
      </c>
      <c r="B234" s="8" t="s">
        <v>93</v>
      </c>
      <c r="C234" s="8" t="s">
        <v>236</v>
      </c>
      <c r="D234" s="8" t="s">
        <v>328</v>
      </c>
      <c r="E234" s="8">
        <v>162.31133516987765</v>
      </c>
    </row>
    <row r="235" spans="1:5" ht="24.75">
      <c r="A235" s="8" t="s">
        <v>101</v>
      </c>
      <c r="B235" s="8" t="s">
        <v>93</v>
      </c>
      <c r="C235" s="8" t="s">
        <v>236</v>
      </c>
      <c r="D235" s="8" t="s">
        <v>329</v>
      </c>
      <c r="E235" s="8">
        <v>241.74028642322205</v>
      </c>
    </row>
    <row r="236" spans="1:5" ht="24.75">
      <c r="A236" s="8" t="s">
        <v>101</v>
      </c>
      <c r="B236" s="8" t="s">
        <v>93</v>
      </c>
      <c r="C236" s="8" t="s">
        <v>236</v>
      </c>
      <c r="D236" s="8" t="s">
        <v>330</v>
      </c>
      <c r="E236" s="8">
        <v>79.428951253344408</v>
      </c>
    </row>
    <row r="237" spans="1:5" ht="24.75">
      <c r="A237" s="8" t="s">
        <v>101</v>
      </c>
      <c r="B237" s="8" t="s">
        <v>93</v>
      </c>
      <c r="C237" s="8" t="s">
        <v>236</v>
      </c>
      <c r="D237" s="8" t="s">
        <v>331</v>
      </c>
      <c r="E237" s="8">
        <v>82.882383916533314</v>
      </c>
    </row>
    <row r="238" spans="1:5" ht="24.75">
      <c r="A238" s="8" t="s">
        <v>101</v>
      </c>
      <c r="B238" s="8" t="s">
        <v>93</v>
      </c>
      <c r="C238" s="8" t="s">
        <v>236</v>
      </c>
      <c r="D238" s="8" t="s">
        <v>332</v>
      </c>
      <c r="E238" s="8">
        <v>206.51527325869546</v>
      </c>
    </row>
    <row r="239" spans="1:5" ht="24.75">
      <c r="A239" s="8" t="s">
        <v>101</v>
      </c>
      <c r="B239" s="8" t="s">
        <v>93</v>
      </c>
      <c r="C239" s="8" t="s">
        <v>236</v>
      </c>
      <c r="D239" s="8" t="s">
        <v>333</v>
      </c>
      <c r="E239" s="8">
        <v>205.13390019341992</v>
      </c>
    </row>
    <row r="240" spans="1:5" ht="24.75">
      <c r="A240" s="8" t="s">
        <v>101</v>
      </c>
      <c r="B240" s="8" t="s">
        <v>93</v>
      </c>
      <c r="C240" s="8" t="s">
        <v>236</v>
      </c>
      <c r="D240" s="8" t="s">
        <v>334</v>
      </c>
      <c r="E240" s="8">
        <v>205.99372434225324</v>
      </c>
    </row>
    <row r="241" spans="1:5" ht="24.75">
      <c r="A241" s="8" t="s">
        <v>101</v>
      </c>
      <c r="B241" s="8" t="s">
        <v>93</v>
      </c>
      <c r="C241" s="8" t="s">
        <v>236</v>
      </c>
      <c r="D241" s="8" t="s">
        <v>335</v>
      </c>
      <c r="E241" s="8">
        <v>61.471101404767857</v>
      </c>
    </row>
    <row r="242" spans="1:5" ht="24.75">
      <c r="A242" s="8" t="s">
        <v>101</v>
      </c>
      <c r="B242" s="8" t="s">
        <v>93</v>
      </c>
      <c r="C242" s="8" t="s">
        <v>236</v>
      </c>
      <c r="D242" s="8" t="s">
        <v>336</v>
      </c>
      <c r="E242" s="8">
        <v>51.801489947833282</v>
      </c>
    </row>
    <row r="243" spans="1:5" ht="24.75">
      <c r="A243" s="8" t="s">
        <v>101</v>
      </c>
      <c r="B243" s="8" t="s">
        <v>93</v>
      </c>
      <c r="C243" s="8" t="s">
        <v>236</v>
      </c>
      <c r="D243" s="8" t="s">
        <v>337</v>
      </c>
      <c r="E243" s="8">
        <v>62.161787937400014</v>
      </c>
    </row>
    <row r="244" spans="1:5" ht="24.75">
      <c r="A244" s="8" t="s">
        <v>101</v>
      </c>
      <c r="B244" s="8" t="s">
        <v>93</v>
      </c>
      <c r="C244" s="8" t="s">
        <v>236</v>
      </c>
      <c r="D244" s="8" t="s">
        <v>338</v>
      </c>
      <c r="E244" s="8">
        <v>72.522085926966597</v>
      </c>
    </row>
    <row r="245" spans="1:5" ht="24.75">
      <c r="A245" s="8" t="s">
        <v>101</v>
      </c>
      <c r="B245" s="8" t="s">
        <v>93</v>
      </c>
      <c r="C245" s="8" t="s">
        <v>236</v>
      </c>
      <c r="D245" s="8" t="s">
        <v>339</v>
      </c>
      <c r="E245" s="8">
        <v>104.29366642830443</v>
      </c>
    </row>
    <row r="246" spans="1:5" ht="24.75">
      <c r="A246" s="8" t="s">
        <v>101</v>
      </c>
      <c r="B246" s="8" t="s">
        <v>93</v>
      </c>
      <c r="C246" s="8" t="s">
        <v>236</v>
      </c>
      <c r="D246" s="8" t="s">
        <v>340</v>
      </c>
      <c r="E246" s="8">
        <v>233.72876835039744</v>
      </c>
    </row>
    <row r="247" spans="1:5" ht="24.75">
      <c r="A247" s="8" t="s">
        <v>101</v>
      </c>
      <c r="B247" s="8" t="s">
        <v>93</v>
      </c>
      <c r="C247" s="8" t="s">
        <v>236</v>
      </c>
      <c r="D247" s="8" t="s">
        <v>341</v>
      </c>
      <c r="E247" s="8">
        <v>102.22160683039124</v>
      </c>
    </row>
    <row r="248" spans="1:5" ht="24.75">
      <c r="A248" s="8" t="s">
        <v>101</v>
      </c>
      <c r="B248" s="8" t="s">
        <v>93</v>
      </c>
      <c r="C248" s="8" t="s">
        <v>236</v>
      </c>
      <c r="D248" s="8" t="s">
        <v>342</v>
      </c>
      <c r="E248" s="8">
        <v>232.76136149893117</v>
      </c>
    </row>
    <row r="249" spans="1:5" ht="24.75">
      <c r="A249" s="8" t="s">
        <v>101</v>
      </c>
      <c r="B249" s="8" t="s">
        <v>93</v>
      </c>
      <c r="C249" s="8" t="s">
        <v>236</v>
      </c>
      <c r="D249" s="8" t="s">
        <v>343</v>
      </c>
      <c r="E249" s="8">
        <v>240.7042566242655</v>
      </c>
    </row>
    <row r="250" spans="1:5" ht="24.75">
      <c r="A250" s="8" t="s">
        <v>101</v>
      </c>
      <c r="B250" s="8" t="s">
        <v>93</v>
      </c>
      <c r="C250" s="8" t="s">
        <v>236</v>
      </c>
      <c r="D250" s="8" t="s">
        <v>344</v>
      </c>
      <c r="E250" s="8">
        <v>228.61724230310449</v>
      </c>
    </row>
    <row r="251" spans="1:5" ht="24.75">
      <c r="A251" s="8" t="s">
        <v>101</v>
      </c>
      <c r="B251" s="8" t="s">
        <v>93</v>
      </c>
      <c r="C251" s="8" t="s">
        <v>236</v>
      </c>
      <c r="D251" s="8" t="s">
        <v>345</v>
      </c>
      <c r="E251" s="8">
        <v>186.1400205458811</v>
      </c>
    </row>
    <row r="252" spans="1:5" ht="24.75">
      <c r="A252" s="8" t="s">
        <v>101</v>
      </c>
      <c r="B252" s="8" t="s">
        <v>93</v>
      </c>
      <c r="C252" s="8" t="s">
        <v>236</v>
      </c>
      <c r="D252" s="8" t="s">
        <v>346</v>
      </c>
      <c r="E252" s="8">
        <v>235.20746897899284</v>
      </c>
    </row>
    <row r="253" spans="1:5" ht="24.75">
      <c r="A253" s="8" t="s">
        <v>101</v>
      </c>
      <c r="B253" s="8" t="s">
        <v>93</v>
      </c>
      <c r="C253" s="8" t="s">
        <v>236</v>
      </c>
      <c r="D253" s="8" t="s">
        <v>347</v>
      </c>
      <c r="E253" s="8">
        <v>239.80458680963676</v>
      </c>
    </row>
    <row r="254" spans="1:5" ht="24.75">
      <c r="A254" s="8" t="s">
        <v>101</v>
      </c>
      <c r="B254" s="8" t="s">
        <v>93</v>
      </c>
      <c r="C254" s="8" t="s">
        <v>236</v>
      </c>
      <c r="D254" s="8" t="s">
        <v>348</v>
      </c>
      <c r="E254" s="8">
        <v>136.71264541970635</v>
      </c>
    </row>
    <row r="255" spans="1:5" ht="24.75">
      <c r="A255" s="8" t="s">
        <v>101</v>
      </c>
      <c r="B255" s="8" t="s">
        <v>93</v>
      </c>
      <c r="C255" s="8" t="s">
        <v>236</v>
      </c>
      <c r="D255" s="8" t="s">
        <v>349</v>
      </c>
      <c r="E255" s="8">
        <v>89.098562710273455</v>
      </c>
    </row>
    <row r="256" spans="1:5" ht="24.75">
      <c r="A256" s="8" t="s">
        <v>101</v>
      </c>
      <c r="B256" s="8" t="s">
        <v>93</v>
      </c>
      <c r="C256" s="8" t="s">
        <v>236</v>
      </c>
      <c r="D256" s="8" t="s">
        <v>350</v>
      </c>
      <c r="E256" s="8">
        <v>106.88624615617351</v>
      </c>
    </row>
    <row r="257" spans="1:5" ht="24.75">
      <c r="A257" s="8" t="s">
        <v>101</v>
      </c>
      <c r="B257" s="8" t="s">
        <v>93</v>
      </c>
      <c r="C257" s="8" t="s">
        <v>236</v>
      </c>
      <c r="D257" s="8" t="s">
        <v>351</v>
      </c>
      <c r="E257" s="8">
        <v>102.78833201323808</v>
      </c>
    </row>
    <row r="258" spans="1:5" ht="24.75">
      <c r="A258" s="8" t="s">
        <v>101</v>
      </c>
      <c r="B258" s="8" t="s">
        <v>93</v>
      </c>
      <c r="C258" s="8" t="s">
        <v>236</v>
      </c>
      <c r="D258" s="8" t="s">
        <v>352</v>
      </c>
      <c r="E258" s="8">
        <v>77.356891655431198</v>
      </c>
    </row>
    <row r="259" spans="1:5" ht="24.75">
      <c r="A259" s="8" t="s">
        <v>101</v>
      </c>
      <c r="B259" s="8" t="s">
        <v>93</v>
      </c>
      <c r="C259" s="8" t="s">
        <v>236</v>
      </c>
      <c r="D259" s="8" t="s">
        <v>353</v>
      </c>
      <c r="E259" s="8">
        <v>136.71264541970635</v>
      </c>
    </row>
    <row r="260" spans="1:5" ht="24.75">
      <c r="A260" s="8" t="s">
        <v>101</v>
      </c>
      <c r="B260" s="8" t="s">
        <v>93</v>
      </c>
      <c r="C260" s="8" t="s">
        <v>236</v>
      </c>
      <c r="D260" s="8" t="s">
        <v>354</v>
      </c>
      <c r="E260" s="8">
        <v>136.71264541970632</v>
      </c>
    </row>
    <row r="261" spans="1:5" ht="24.75">
      <c r="A261" s="8" t="s">
        <v>101</v>
      </c>
      <c r="B261" s="8" t="s">
        <v>93</v>
      </c>
      <c r="C261" s="8" t="s">
        <v>236</v>
      </c>
      <c r="D261" s="8" t="s">
        <v>355</v>
      </c>
      <c r="E261" s="8">
        <v>238.97754029267119</v>
      </c>
    </row>
    <row r="262" spans="1:5" ht="24.75">
      <c r="A262" s="8" t="s">
        <v>101</v>
      </c>
      <c r="B262" s="8" t="s">
        <v>93</v>
      </c>
      <c r="C262" s="8" t="s">
        <v>236</v>
      </c>
      <c r="D262" s="8" t="s">
        <v>356</v>
      </c>
      <c r="E262" s="8">
        <v>78.738264720706695</v>
      </c>
    </row>
    <row r="263" spans="1:5" ht="24.75">
      <c r="A263" s="8" t="s">
        <v>101</v>
      </c>
      <c r="B263" s="8" t="s">
        <v>93</v>
      </c>
      <c r="C263" s="8" t="s">
        <v>236</v>
      </c>
      <c r="D263" s="8" t="s">
        <v>357</v>
      </c>
      <c r="E263" s="8">
        <v>239.66822682530901</v>
      </c>
    </row>
    <row r="264" spans="1:5" ht="24.75">
      <c r="A264" s="8" t="s">
        <v>101</v>
      </c>
      <c r="B264" s="8" t="s">
        <v>93</v>
      </c>
      <c r="C264" s="8" t="s">
        <v>236</v>
      </c>
      <c r="D264" s="8" t="s">
        <v>358</v>
      </c>
      <c r="E264" s="8">
        <v>84.263756981808967</v>
      </c>
    </row>
    <row r="265" spans="1:5" ht="24.75">
      <c r="A265" s="8" t="s">
        <v>101</v>
      </c>
      <c r="B265" s="8" t="s">
        <v>93</v>
      </c>
      <c r="C265" s="8" t="s">
        <v>236</v>
      </c>
      <c r="D265" s="8" t="s">
        <v>359</v>
      </c>
      <c r="E265" s="8">
        <v>108.27866723255185</v>
      </c>
    </row>
    <row r="266" spans="1:5" ht="24.75">
      <c r="A266" s="8" t="s">
        <v>101</v>
      </c>
      <c r="B266" s="8" t="s">
        <v>93</v>
      </c>
      <c r="C266" s="8" t="s">
        <v>236</v>
      </c>
      <c r="D266" s="8" t="s">
        <v>360</v>
      </c>
      <c r="E266" s="8">
        <v>79.874001432206313</v>
      </c>
    </row>
    <row r="267" spans="1:5" ht="24.75">
      <c r="A267" s="8" t="s">
        <v>101</v>
      </c>
      <c r="B267" s="8" t="s">
        <v>93</v>
      </c>
      <c r="C267" s="8" t="s">
        <v>236</v>
      </c>
      <c r="D267" s="8" t="s">
        <v>361</v>
      </c>
      <c r="E267" s="8">
        <v>105.44498457473155</v>
      </c>
    </row>
    <row r="268" spans="1:5" ht="24.75">
      <c r="A268" s="8" t="s">
        <v>101</v>
      </c>
      <c r="B268" s="8" t="s">
        <v>93</v>
      </c>
      <c r="C268" s="8" t="s">
        <v>236</v>
      </c>
      <c r="D268" s="8" t="s">
        <v>362</v>
      </c>
      <c r="E268" s="8">
        <v>104.98435296094229</v>
      </c>
    </row>
    <row r="269" spans="1:5" ht="24.75">
      <c r="A269" s="8" t="s">
        <v>101</v>
      </c>
      <c r="B269" s="8" t="s">
        <v>93</v>
      </c>
      <c r="C269" s="8" t="s">
        <v>236</v>
      </c>
      <c r="D269" s="8" t="s">
        <v>363</v>
      </c>
      <c r="E269" s="8">
        <v>90.360591287786974</v>
      </c>
    </row>
    <row r="270" spans="1:5" ht="24.75">
      <c r="A270" s="8" t="s">
        <v>101</v>
      </c>
      <c r="B270" s="8" t="s">
        <v>93</v>
      </c>
      <c r="C270" s="8" t="s">
        <v>236</v>
      </c>
      <c r="D270" s="8" t="s">
        <v>364</v>
      </c>
      <c r="E270" s="8">
        <v>104.98435296094229</v>
      </c>
    </row>
    <row r="271" spans="1:5" ht="24.75">
      <c r="A271" s="8" t="s">
        <v>101</v>
      </c>
      <c r="B271" s="8" t="s">
        <v>93</v>
      </c>
      <c r="C271" s="8" t="s">
        <v>236</v>
      </c>
      <c r="D271" s="8" t="s">
        <v>365</v>
      </c>
      <c r="E271" s="8">
        <v>104.98435296094229</v>
      </c>
    </row>
    <row r="272" spans="1:5" ht="24.75">
      <c r="A272" s="8" t="s">
        <v>101</v>
      </c>
      <c r="B272" s="8" t="s">
        <v>93</v>
      </c>
      <c r="C272" s="8" t="s">
        <v>236</v>
      </c>
      <c r="D272" s="8" t="s">
        <v>366</v>
      </c>
      <c r="E272" s="8">
        <v>104.0176949509806</v>
      </c>
    </row>
    <row r="273" spans="1:5" ht="24.75">
      <c r="A273" s="8" t="s">
        <v>101</v>
      </c>
      <c r="B273" s="8" t="s">
        <v>93</v>
      </c>
      <c r="C273" s="8" t="s">
        <v>236</v>
      </c>
      <c r="D273" s="8" t="s">
        <v>367</v>
      </c>
      <c r="E273" s="8">
        <v>104.0176949509806</v>
      </c>
    </row>
    <row r="274" spans="1:5" ht="24.75">
      <c r="A274" s="8" t="s">
        <v>101</v>
      </c>
      <c r="B274" s="8" t="s">
        <v>93</v>
      </c>
      <c r="C274" s="8" t="s">
        <v>236</v>
      </c>
      <c r="D274" s="8" t="s">
        <v>368</v>
      </c>
      <c r="E274" s="8">
        <v>87.026503112359975</v>
      </c>
    </row>
    <row r="275" spans="1:5" ht="24.75">
      <c r="A275" s="8" t="s">
        <v>101</v>
      </c>
      <c r="B275" s="8" t="s">
        <v>93</v>
      </c>
      <c r="C275" s="8" t="s">
        <v>236</v>
      </c>
      <c r="D275" s="8" t="s">
        <v>369</v>
      </c>
      <c r="E275" s="8">
        <v>238.28685376003313</v>
      </c>
    </row>
    <row r="276" spans="1:5" ht="24.75">
      <c r="A276" s="8" t="s">
        <v>101</v>
      </c>
      <c r="B276" s="8" t="s">
        <v>93</v>
      </c>
      <c r="C276" s="8" t="s">
        <v>236</v>
      </c>
      <c r="D276" s="8" t="s">
        <v>370</v>
      </c>
      <c r="E276" s="8">
        <v>238.2868537600333</v>
      </c>
    </row>
    <row r="277" spans="1:5" ht="24.75">
      <c r="A277" s="8" t="s">
        <v>101</v>
      </c>
      <c r="B277" s="8" t="s">
        <v>93</v>
      </c>
      <c r="C277" s="8" t="s">
        <v>236</v>
      </c>
      <c r="D277" s="8" t="s">
        <v>371</v>
      </c>
      <c r="E277" s="8">
        <v>256.64637857645846</v>
      </c>
    </row>
    <row r="278" spans="1:5" ht="24.75">
      <c r="A278" s="8" t="s">
        <v>101</v>
      </c>
      <c r="B278" s="8" t="s">
        <v>93</v>
      </c>
      <c r="C278" s="8" t="s">
        <v>236</v>
      </c>
      <c r="D278" s="8" t="s">
        <v>372</v>
      </c>
      <c r="E278" s="8">
        <v>85.645130047084493</v>
      </c>
    </row>
    <row r="279" spans="1:5" ht="24.75">
      <c r="A279" s="8" t="s">
        <v>101</v>
      </c>
      <c r="B279" s="8" t="s">
        <v>93</v>
      </c>
      <c r="C279" s="8" t="s">
        <v>236</v>
      </c>
      <c r="D279" s="8" t="s">
        <v>373</v>
      </c>
      <c r="E279" s="8">
        <v>240.0885928125339</v>
      </c>
    </row>
    <row r="280" spans="1:5" ht="24.75">
      <c r="A280" s="8" t="s">
        <v>101</v>
      </c>
      <c r="B280" s="8" t="s">
        <v>93</v>
      </c>
      <c r="C280" s="8" t="s">
        <v>236</v>
      </c>
      <c r="D280" s="8" t="s">
        <v>374</v>
      </c>
      <c r="E280" s="8">
        <v>89.789249242910984</v>
      </c>
    </row>
    <row r="281" spans="1:5" ht="24.75">
      <c r="A281" s="8" t="s">
        <v>101</v>
      </c>
      <c r="B281" s="8" t="s">
        <v>93</v>
      </c>
      <c r="C281" s="8" t="s">
        <v>236</v>
      </c>
      <c r="D281" s="8" t="s">
        <v>375</v>
      </c>
      <c r="E281" s="8">
        <v>141.71278207212032</v>
      </c>
    </row>
    <row r="282" spans="1:5" ht="24.75">
      <c r="A282" s="8" t="s">
        <v>101</v>
      </c>
      <c r="B282" s="8" t="s">
        <v>93</v>
      </c>
      <c r="C282" s="8" t="s">
        <v>236</v>
      </c>
      <c r="D282" s="8" t="s">
        <v>376</v>
      </c>
      <c r="E282" s="8">
        <v>141.71278207212043</v>
      </c>
    </row>
    <row r="283" spans="1:5" ht="24.75">
      <c r="A283" s="8" t="s">
        <v>101</v>
      </c>
      <c r="B283" s="8" t="s">
        <v>93</v>
      </c>
      <c r="C283" s="8" t="s">
        <v>236</v>
      </c>
      <c r="D283" s="8" t="s">
        <v>377</v>
      </c>
      <c r="E283" s="8">
        <v>248.3588384845651</v>
      </c>
    </row>
    <row r="284" spans="1:5" ht="24.75">
      <c r="A284" s="8" t="s">
        <v>101</v>
      </c>
      <c r="B284" s="8" t="s">
        <v>93</v>
      </c>
      <c r="C284" s="8" t="s">
        <v>236</v>
      </c>
      <c r="D284" s="8" t="s">
        <v>378</v>
      </c>
      <c r="E284" s="8">
        <v>238.28685376003327</v>
      </c>
    </row>
    <row r="285" spans="1:5" ht="24.75">
      <c r="A285" s="8" t="s">
        <v>101</v>
      </c>
      <c r="B285" s="8" t="s">
        <v>93</v>
      </c>
      <c r="C285" s="8" t="s">
        <v>236</v>
      </c>
      <c r="D285" s="8" t="s">
        <v>379</v>
      </c>
      <c r="E285" s="8">
        <v>235.5241076294821</v>
      </c>
    </row>
    <row r="286" spans="1:5" ht="24.75">
      <c r="A286" s="8" t="s">
        <v>101</v>
      </c>
      <c r="B286" s="8" t="s">
        <v>93</v>
      </c>
      <c r="C286" s="8" t="s">
        <v>236</v>
      </c>
      <c r="D286" s="8" t="s">
        <v>380</v>
      </c>
      <c r="E286" s="8">
        <v>238.28685376003313</v>
      </c>
    </row>
    <row r="287" spans="1:5" ht="24.75">
      <c r="A287" s="8" t="s">
        <v>101</v>
      </c>
      <c r="B287" s="8" t="s">
        <v>93</v>
      </c>
      <c r="C287" s="8" t="s">
        <v>236</v>
      </c>
      <c r="D287" s="8" t="s">
        <v>381</v>
      </c>
      <c r="E287" s="8">
        <v>238.28685376003349</v>
      </c>
    </row>
    <row r="288" spans="1:5" ht="24.75">
      <c r="A288" s="8" t="s">
        <v>101</v>
      </c>
      <c r="B288" s="8" t="s">
        <v>93</v>
      </c>
      <c r="C288" s="8" t="s">
        <v>236</v>
      </c>
      <c r="D288" s="8" t="s">
        <v>382</v>
      </c>
      <c r="E288" s="8">
        <v>102.22160683039124</v>
      </c>
    </row>
    <row r="289" spans="1:5" ht="24.75">
      <c r="A289" s="8" t="s">
        <v>101</v>
      </c>
      <c r="B289" s="8" t="s">
        <v>93</v>
      </c>
      <c r="C289" s="8" t="s">
        <v>236</v>
      </c>
      <c r="D289" s="8" t="s">
        <v>383</v>
      </c>
      <c r="E289" s="8">
        <v>97.386801101926679</v>
      </c>
    </row>
    <row r="290" spans="1:5" ht="24.75">
      <c r="A290" s="8" t="s">
        <v>101</v>
      </c>
      <c r="B290" s="8" t="s">
        <v>93</v>
      </c>
      <c r="C290" s="8" t="s">
        <v>236</v>
      </c>
      <c r="D290" s="8" t="s">
        <v>384</v>
      </c>
      <c r="E290" s="8">
        <v>239.84089845846833</v>
      </c>
    </row>
    <row r="291" spans="1:5" ht="24.75">
      <c r="A291" s="8" t="s">
        <v>101</v>
      </c>
      <c r="B291" s="8" t="s">
        <v>93</v>
      </c>
      <c r="C291" s="8" t="s">
        <v>236</v>
      </c>
      <c r="D291" s="8" t="s">
        <v>385</v>
      </c>
      <c r="E291" s="8">
        <v>231.55266006681506</v>
      </c>
    </row>
    <row r="292" spans="1:5" ht="24.75">
      <c r="A292" s="8" t="s">
        <v>101</v>
      </c>
      <c r="B292" s="8" t="s">
        <v>93</v>
      </c>
      <c r="C292" s="8" t="s">
        <v>236</v>
      </c>
      <c r="D292" s="8" t="s">
        <v>386</v>
      </c>
      <c r="E292" s="8">
        <v>184.00057948529664</v>
      </c>
    </row>
    <row r="293" spans="1:5" ht="24.75">
      <c r="A293" s="8" t="s">
        <v>101</v>
      </c>
      <c r="B293" s="8" t="s">
        <v>93</v>
      </c>
      <c r="C293" s="8" t="s">
        <v>236</v>
      </c>
      <c r="D293" s="8" t="s">
        <v>387</v>
      </c>
      <c r="E293" s="8">
        <v>235.52410762948227</v>
      </c>
    </row>
    <row r="294" spans="1:5" ht="24.75">
      <c r="A294" s="8" t="s">
        <v>101</v>
      </c>
      <c r="B294" s="8" t="s">
        <v>93</v>
      </c>
      <c r="C294" s="8" t="s">
        <v>236</v>
      </c>
      <c r="D294" s="8" t="s">
        <v>388</v>
      </c>
      <c r="E294" s="8">
        <v>89.098562710273455</v>
      </c>
    </row>
    <row r="295" spans="1:5" ht="24.75">
      <c r="A295" s="8" t="s">
        <v>101</v>
      </c>
      <c r="B295" s="8" t="s">
        <v>93</v>
      </c>
      <c r="C295" s="8" t="s">
        <v>236</v>
      </c>
      <c r="D295" s="8" t="s">
        <v>389</v>
      </c>
      <c r="E295" s="8">
        <v>238.28685376003355</v>
      </c>
    </row>
    <row r="296" spans="1:5" ht="24.75">
      <c r="A296" s="8" t="s">
        <v>101</v>
      </c>
      <c r="B296" s="8" t="s">
        <v>93</v>
      </c>
      <c r="C296" s="8" t="s">
        <v>236</v>
      </c>
      <c r="D296" s="8" t="s">
        <v>390</v>
      </c>
      <c r="E296" s="8">
        <v>238.28685376003313</v>
      </c>
    </row>
    <row r="297" spans="1:5" ht="24.75">
      <c r="A297" s="8" t="s">
        <v>101</v>
      </c>
      <c r="B297" s="8" t="s">
        <v>93</v>
      </c>
      <c r="C297" s="8" t="s">
        <v>236</v>
      </c>
      <c r="D297" s="8" t="s">
        <v>391</v>
      </c>
      <c r="E297" s="8">
        <v>103.60297989566675</v>
      </c>
    </row>
    <row r="298" spans="1:5" ht="24.75">
      <c r="A298" s="8" t="s">
        <v>101</v>
      </c>
      <c r="B298" s="8" t="s">
        <v>93</v>
      </c>
      <c r="C298" s="8" t="s">
        <v>236</v>
      </c>
      <c r="D298" s="8" t="s">
        <v>392</v>
      </c>
      <c r="E298" s="8">
        <v>103.60297989566668</v>
      </c>
    </row>
    <row r="299" spans="1:5" ht="24.75">
      <c r="A299" s="8" t="s">
        <v>101</v>
      </c>
      <c r="B299" s="8" t="s">
        <v>93</v>
      </c>
      <c r="C299" s="8" t="s">
        <v>236</v>
      </c>
      <c r="D299" s="8" t="s">
        <v>393</v>
      </c>
      <c r="E299" s="8">
        <v>231.55266006681506</v>
      </c>
    </row>
    <row r="300" spans="1:5" ht="24.75">
      <c r="A300" s="8" t="s">
        <v>101</v>
      </c>
      <c r="B300" s="8" t="s">
        <v>93</v>
      </c>
      <c r="C300" s="8" t="s">
        <v>236</v>
      </c>
      <c r="D300" s="8" t="s">
        <v>394</v>
      </c>
      <c r="E300" s="8">
        <v>184.00057948529664</v>
      </c>
    </row>
    <row r="301" spans="1:5" ht="24.75">
      <c r="A301" s="8" t="s">
        <v>101</v>
      </c>
      <c r="B301" s="8" t="s">
        <v>93</v>
      </c>
      <c r="C301" s="8" t="s">
        <v>236</v>
      </c>
      <c r="D301" s="8" t="s">
        <v>395</v>
      </c>
      <c r="E301" s="8">
        <v>158.30092487528719</v>
      </c>
    </row>
    <row r="302" spans="1:5" ht="24.75">
      <c r="A302" s="8" t="s">
        <v>101</v>
      </c>
      <c r="B302" s="8" t="s">
        <v>93</v>
      </c>
      <c r="C302" s="8" t="s">
        <v>236</v>
      </c>
      <c r="D302" s="8" t="s">
        <v>396</v>
      </c>
      <c r="E302" s="8">
        <v>160.23927557196444</v>
      </c>
    </row>
    <row r="303" spans="1:5" ht="24.75">
      <c r="A303" s="8" t="s">
        <v>101</v>
      </c>
      <c r="B303" s="8" t="s">
        <v>93</v>
      </c>
      <c r="C303" s="8" t="s">
        <v>236</v>
      </c>
      <c r="D303" s="8" t="s">
        <v>397</v>
      </c>
      <c r="E303" s="8">
        <v>141.71278207212058</v>
      </c>
    </row>
    <row r="304" spans="1:5" ht="24.75">
      <c r="A304" s="8" t="s">
        <v>101</v>
      </c>
      <c r="B304" s="8" t="s">
        <v>93</v>
      </c>
      <c r="C304" s="8" t="s">
        <v>236</v>
      </c>
      <c r="D304" s="8" t="s">
        <v>398</v>
      </c>
      <c r="E304" s="8">
        <v>287.32559757731536</v>
      </c>
    </row>
    <row r="305" spans="1:5" ht="24.75">
      <c r="A305" s="8" t="s">
        <v>101</v>
      </c>
      <c r="B305" s="8" t="s">
        <v>93</v>
      </c>
      <c r="C305" s="8" t="s">
        <v>236</v>
      </c>
      <c r="D305" s="8" t="s">
        <v>399</v>
      </c>
      <c r="E305" s="8">
        <v>175.43437928999563</v>
      </c>
    </row>
    <row r="306" spans="1:5" ht="24.75">
      <c r="A306" s="8" t="s">
        <v>101</v>
      </c>
      <c r="B306" s="8" t="s">
        <v>93</v>
      </c>
      <c r="C306" s="8" t="s">
        <v>236</v>
      </c>
      <c r="D306" s="8" t="s">
        <v>400</v>
      </c>
      <c r="E306" s="8">
        <v>172.67163315944416</v>
      </c>
    </row>
    <row r="307" spans="1:5" ht="24.75">
      <c r="A307" s="8" t="s">
        <v>101</v>
      </c>
      <c r="B307" s="8" t="s">
        <v>93</v>
      </c>
      <c r="C307" s="8" t="s">
        <v>236</v>
      </c>
      <c r="D307" s="8" t="s">
        <v>401</v>
      </c>
      <c r="E307" s="8">
        <v>216.87557124826228</v>
      </c>
    </row>
    <row r="308" spans="1:5" ht="24.75">
      <c r="A308" s="8" t="s">
        <v>101</v>
      </c>
      <c r="B308" s="8" t="s">
        <v>93</v>
      </c>
      <c r="C308" s="8" t="s">
        <v>236</v>
      </c>
      <c r="D308" s="8" t="s">
        <v>402</v>
      </c>
      <c r="E308" s="8">
        <v>61.471101404765186</v>
      </c>
    </row>
    <row r="309" spans="1:5" ht="24.75">
      <c r="A309" s="8" t="s">
        <v>101</v>
      </c>
      <c r="B309" s="8" t="s">
        <v>93</v>
      </c>
      <c r="C309" s="8" t="s">
        <v>236</v>
      </c>
      <c r="D309" s="8" t="s">
        <v>403</v>
      </c>
      <c r="E309" s="8">
        <v>56.636295676297699</v>
      </c>
    </row>
    <row r="310" spans="1:5" ht="24.75">
      <c r="A310" s="8" t="s">
        <v>101</v>
      </c>
      <c r="B310" s="8" t="s">
        <v>93</v>
      </c>
      <c r="C310" s="8" t="s">
        <v>236</v>
      </c>
      <c r="D310" s="8" t="s">
        <v>404</v>
      </c>
      <c r="E310" s="8">
        <v>105.67503949357985</v>
      </c>
    </row>
    <row r="311" spans="1:5" ht="24.75">
      <c r="A311" s="8" t="s">
        <v>101</v>
      </c>
      <c r="B311" s="8" t="s">
        <v>93</v>
      </c>
      <c r="C311" s="8" t="s">
        <v>236</v>
      </c>
      <c r="D311" s="8" t="s">
        <v>405</v>
      </c>
      <c r="E311" s="8">
        <v>49.729430349919944</v>
      </c>
    </row>
    <row r="312" spans="1:5" ht="24.75">
      <c r="A312" s="8" t="s">
        <v>101</v>
      </c>
      <c r="B312" s="8" t="s">
        <v>93</v>
      </c>
      <c r="C312" s="8" t="s">
        <v>236</v>
      </c>
      <c r="D312" s="8" t="s">
        <v>406</v>
      </c>
      <c r="E312" s="8">
        <v>52.492176480471109</v>
      </c>
    </row>
    <row r="313" spans="1:5" ht="24.75">
      <c r="A313" s="8" t="s">
        <v>101</v>
      </c>
      <c r="B313" s="8" t="s">
        <v>93</v>
      </c>
      <c r="C313" s="8" t="s">
        <v>236</v>
      </c>
      <c r="D313" s="8" t="s">
        <v>407</v>
      </c>
      <c r="E313" s="8">
        <v>98.768174167202133</v>
      </c>
    </row>
    <row r="314" spans="1:5" ht="24.75">
      <c r="A314" s="8" t="s">
        <v>101</v>
      </c>
      <c r="B314" s="8" t="s">
        <v>93</v>
      </c>
      <c r="C314" s="8" t="s">
        <v>236</v>
      </c>
      <c r="D314" s="8" t="s">
        <v>408</v>
      </c>
      <c r="E314" s="8">
        <v>15.885790250669642</v>
      </c>
    </row>
    <row r="315" spans="1:5" ht="24.75">
      <c r="A315" s="8" t="s">
        <v>101</v>
      </c>
      <c r="B315" s="8" t="s">
        <v>93</v>
      </c>
      <c r="C315" s="8" t="s">
        <v>236</v>
      </c>
      <c r="D315" s="8" t="s">
        <v>409</v>
      </c>
      <c r="E315" s="8">
        <v>132.61181426645322</v>
      </c>
    </row>
    <row r="316" spans="1:5" ht="24.75">
      <c r="A316" s="8" t="s">
        <v>101</v>
      </c>
      <c r="B316" s="8" t="s">
        <v>93</v>
      </c>
      <c r="C316" s="8" t="s">
        <v>236</v>
      </c>
      <c r="D316" s="8" t="s">
        <v>410</v>
      </c>
      <c r="E316" s="8">
        <v>135.37456039700422</v>
      </c>
    </row>
    <row r="317" spans="1:5" ht="24.75">
      <c r="A317" s="8" t="s">
        <v>101</v>
      </c>
      <c r="B317" s="8" t="s">
        <v>93</v>
      </c>
      <c r="C317" s="8" t="s">
        <v>236</v>
      </c>
      <c r="D317" s="8" t="s">
        <v>411</v>
      </c>
      <c r="E317" s="8">
        <v>136.75593346227978</v>
      </c>
    </row>
    <row r="318" spans="1:5" ht="24.75">
      <c r="A318" s="8" t="s">
        <v>101</v>
      </c>
      <c r="B318" s="8" t="s">
        <v>93</v>
      </c>
      <c r="C318" s="8" t="s">
        <v>236</v>
      </c>
      <c r="D318" s="8" t="s">
        <v>412</v>
      </c>
      <c r="E318" s="8">
        <v>243.12165948849793</v>
      </c>
    </row>
    <row r="319" spans="1:5" ht="24.75">
      <c r="A319" s="8" t="s">
        <v>101</v>
      </c>
      <c r="B319" s="8" t="s">
        <v>93</v>
      </c>
      <c r="C319" s="8" t="s">
        <v>236</v>
      </c>
      <c r="D319" s="8" t="s">
        <v>413</v>
      </c>
      <c r="E319" s="8">
        <v>238.28685376003355</v>
      </c>
    </row>
    <row r="320" spans="1:5" ht="24.75">
      <c r="A320" s="8" t="s">
        <v>101</v>
      </c>
      <c r="B320" s="8" t="s">
        <v>93</v>
      </c>
      <c r="C320" s="8" t="s">
        <v>236</v>
      </c>
      <c r="D320" s="8" t="s">
        <v>414</v>
      </c>
      <c r="E320" s="8">
        <v>141.71278207212058</v>
      </c>
    </row>
    <row r="321" spans="1:5" ht="24.75">
      <c r="A321" s="8" t="s">
        <v>101</v>
      </c>
      <c r="B321" s="8" t="s">
        <v>93</v>
      </c>
      <c r="C321" s="8" t="s">
        <v>236</v>
      </c>
      <c r="D321" s="8" t="s">
        <v>415</v>
      </c>
      <c r="E321" s="8">
        <v>103.47130004014372</v>
      </c>
    </row>
    <row r="322" spans="1:5" ht="24.75">
      <c r="A322" s="8" t="s">
        <v>101</v>
      </c>
      <c r="B322" s="8" t="s">
        <v>93</v>
      </c>
      <c r="C322" s="8" t="s">
        <v>236</v>
      </c>
      <c r="D322" s="8" t="s">
        <v>416</v>
      </c>
      <c r="E322" s="8">
        <v>105.1559883813124</v>
      </c>
    </row>
    <row r="323" spans="1:5" ht="24.75">
      <c r="A323" s="8" t="s">
        <v>101</v>
      </c>
      <c r="B323" s="8" t="s">
        <v>93</v>
      </c>
      <c r="C323" s="8" t="s">
        <v>236</v>
      </c>
      <c r="D323" s="8" t="s">
        <v>417</v>
      </c>
      <c r="E323" s="8">
        <v>241.74028642322222</v>
      </c>
    </row>
    <row r="324" spans="1:5" ht="24.75">
      <c r="A324" s="8" t="s">
        <v>101</v>
      </c>
      <c r="B324" s="8" t="s">
        <v>93</v>
      </c>
      <c r="C324" s="8" t="s">
        <v>236</v>
      </c>
      <c r="D324" s="8" t="s">
        <v>418</v>
      </c>
      <c r="E324" s="8">
        <v>238.28685376003313</v>
      </c>
    </row>
    <row r="325" spans="1:5" ht="24.75">
      <c r="A325" s="8" t="s">
        <v>101</v>
      </c>
      <c r="B325" s="8" t="s">
        <v>93</v>
      </c>
      <c r="C325" s="8" t="s">
        <v>236</v>
      </c>
      <c r="D325" s="8" t="s">
        <v>419</v>
      </c>
      <c r="E325" s="8">
        <v>141.71278207212032</v>
      </c>
    </row>
    <row r="326" spans="1:5" ht="24.75">
      <c r="A326" s="8" t="s">
        <v>101</v>
      </c>
      <c r="B326" s="8" t="s">
        <v>93</v>
      </c>
      <c r="C326" s="8" t="s">
        <v>236</v>
      </c>
      <c r="D326" s="8" t="s">
        <v>420</v>
      </c>
      <c r="E326" s="8">
        <v>85.645130047084479</v>
      </c>
    </row>
    <row r="327" spans="1:5" ht="24.75">
      <c r="A327" s="8" t="s">
        <v>101</v>
      </c>
      <c r="B327" s="8" t="s">
        <v>93</v>
      </c>
      <c r="C327" s="8" t="s">
        <v>236</v>
      </c>
      <c r="D327" s="8" t="s">
        <v>421</v>
      </c>
      <c r="E327" s="8">
        <v>87.312495104754902</v>
      </c>
    </row>
    <row r="328" spans="1:5" ht="24.75">
      <c r="A328" s="8" t="s">
        <v>101</v>
      </c>
      <c r="B328" s="8" t="s">
        <v>93</v>
      </c>
      <c r="C328" s="8" t="s">
        <v>236</v>
      </c>
      <c r="D328" s="8" t="s">
        <v>422</v>
      </c>
      <c r="E328" s="8">
        <v>85.645130047084493</v>
      </c>
    </row>
    <row r="329" spans="1:5" ht="24.75">
      <c r="A329" s="8" t="s">
        <v>101</v>
      </c>
      <c r="B329" s="8" t="s">
        <v>93</v>
      </c>
      <c r="C329" s="8" t="s">
        <v>236</v>
      </c>
      <c r="D329" s="8" t="s">
        <v>423</v>
      </c>
      <c r="E329" s="8">
        <v>118.02465976195238</v>
      </c>
    </row>
    <row r="330" spans="1:5" ht="24.75">
      <c r="A330" s="8" t="s">
        <v>101</v>
      </c>
      <c r="B330" s="8" t="s">
        <v>93</v>
      </c>
      <c r="C330" s="8" t="s">
        <v>236</v>
      </c>
      <c r="D330" s="8" t="s">
        <v>424</v>
      </c>
      <c r="E330" s="8">
        <v>89.098562710273455</v>
      </c>
    </row>
    <row r="331" spans="1:5" ht="24.75">
      <c r="A331" s="8" t="s">
        <v>101</v>
      </c>
      <c r="B331" s="8" t="s">
        <v>93</v>
      </c>
      <c r="C331" s="8" t="s">
        <v>236</v>
      </c>
      <c r="D331" s="8" t="s">
        <v>425</v>
      </c>
      <c r="E331" s="8">
        <v>93.866370643666841</v>
      </c>
    </row>
    <row r="332" spans="1:5" ht="24.75">
      <c r="A332" s="8" t="s">
        <v>101</v>
      </c>
      <c r="B332" s="8" t="s">
        <v>93</v>
      </c>
      <c r="C332" s="8" t="s">
        <v>236</v>
      </c>
      <c r="D332" s="8" t="s">
        <v>426</v>
      </c>
      <c r="E332" s="8">
        <v>141.59073919074447</v>
      </c>
    </row>
    <row r="333" spans="1:5" ht="24.75">
      <c r="A333" s="8" t="s">
        <v>101</v>
      </c>
      <c r="B333" s="8" t="s">
        <v>93</v>
      </c>
      <c r="C333" s="8" t="s">
        <v>236</v>
      </c>
      <c r="D333" s="8" t="s">
        <v>427</v>
      </c>
      <c r="E333" s="8">
        <v>44.894624621455471</v>
      </c>
    </row>
    <row r="334" spans="1:5" ht="24.75">
      <c r="A334" s="8" t="s">
        <v>101</v>
      </c>
      <c r="B334" s="8" t="s">
        <v>93</v>
      </c>
      <c r="C334" s="8" t="s">
        <v>236</v>
      </c>
      <c r="D334" s="8" t="s">
        <v>428</v>
      </c>
      <c r="E334" s="8">
        <v>45.585311154093255</v>
      </c>
    </row>
    <row r="335" spans="1:5" ht="24.75">
      <c r="A335" s="8" t="s">
        <v>101</v>
      </c>
      <c r="B335" s="8" t="s">
        <v>93</v>
      </c>
      <c r="C335" s="8" t="s">
        <v>236</v>
      </c>
      <c r="D335" s="8" t="s">
        <v>429</v>
      </c>
      <c r="E335" s="8">
        <v>44.894624621455513</v>
      </c>
    </row>
    <row r="336" spans="1:5" ht="24.75">
      <c r="A336" s="8" t="s">
        <v>101</v>
      </c>
      <c r="B336" s="8" t="s">
        <v>93</v>
      </c>
      <c r="C336" s="8" t="s">
        <v>236</v>
      </c>
      <c r="D336" s="8" t="s">
        <v>430</v>
      </c>
      <c r="E336" s="8">
        <v>233.45204803156878</v>
      </c>
    </row>
    <row r="337" spans="1:5" ht="24.75">
      <c r="A337" s="8" t="s">
        <v>101</v>
      </c>
      <c r="B337" s="8" t="s">
        <v>93</v>
      </c>
      <c r="C337" s="8" t="s">
        <v>236</v>
      </c>
      <c r="D337" s="8" t="s">
        <v>431</v>
      </c>
      <c r="E337" s="8">
        <v>125.06934969934775</v>
      </c>
    </row>
    <row r="338" spans="1:5" ht="24.75">
      <c r="A338" s="8" t="s">
        <v>101</v>
      </c>
      <c r="B338" s="8" t="s">
        <v>93</v>
      </c>
      <c r="C338" s="8" t="s">
        <v>236</v>
      </c>
      <c r="D338" s="8" t="s">
        <v>432</v>
      </c>
      <c r="E338" s="8">
        <v>149.87897758239785</v>
      </c>
    </row>
    <row r="339" spans="1:5" ht="24.75">
      <c r="A339" s="8" t="s">
        <v>101</v>
      </c>
      <c r="B339" s="8" t="s">
        <v>93</v>
      </c>
      <c r="C339" s="8" t="s">
        <v>236</v>
      </c>
      <c r="D339" s="8" t="s">
        <v>433</v>
      </c>
      <c r="E339" s="8">
        <v>153.33241024558637</v>
      </c>
    </row>
    <row r="340" spans="1:5" ht="24.75">
      <c r="A340" s="8" t="s">
        <v>101</v>
      </c>
      <c r="B340" s="8" t="s">
        <v>93</v>
      </c>
      <c r="C340" s="8" t="s">
        <v>236</v>
      </c>
      <c r="D340" s="8" t="s">
        <v>434</v>
      </c>
      <c r="E340" s="8">
        <v>51.801489947833282</v>
      </c>
    </row>
    <row r="341" spans="1:5" ht="24.75">
      <c r="A341" s="8" t="s">
        <v>101</v>
      </c>
      <c r="B341" s="8" t="s">
        <v>93</v>
      </c>
      <c r="C341" s="8" t="s">
        <v>435</v>
      </c>
      <c r="D341" s="8" t="s">
        <v>436</v>
      </c>
      <c r="E341" s="8">
        <v>307.35550702381005</v>
      </c>
    </row>
    <row r="342" spans="1:5" ht="24.75">
      <c r="A342" s="8" t="s">
        <v>101</v>
      </c>
      <c r="B342" s="8" t="s">
        <v>93</v>
      </c>
      <c r="C342" s="8" t="s">
        <v>435</v>
      </c>
      <c r="D342" s="8" t="s">
        <v>437</v>
      </c>
      <c r="E342" s="8">
        <v>301.95951848757721</v>
      </c>
    </row>
    <row r="343" spans="1:5" ht="24.75">
      <c r="A343" s="8" t="s">
        <v>101</v>
      </c>
      <c r="B343" s="8" t="s">
        <v>93</v>
      </c>
      <c r="C343" s="8" t="s">
        <v>438</v>
      </c>
      <c r="D343" s="8" t="s">
        <v>439</v>
      </c>
      <c r="E343" s="8">
        <v>96.696114569288795</v>
      </c>
    </row>
    <row r="344" spans="1:5" ht="24.75">
      <c r="A344" s="8" t="s">
        <v>101</v>
      </c>
      <c r="B344" s="8" t="s">
        <v>93</v>
      </c>
      <c r="C344" s="8" t="s">
        <v>438</v>
      </c>
      <c r="D344" s="8" t="s">
        <v>440</v>
      </c>
      <c r="E344" s="8">
        <v>197.01833343492581</v>
      </c>
    </row>
    <row r="345" spans="1:5" ht="24.75">
      <c r="A345" s="8" t="s">
        <v>101</v>
      </c>
      <c r="B345" s="8" t="s">
        <v>93</v>
      </c>
      <c r="C345" s="8" t="s">
        <v>438</v>
      </c>
      <c r="D345" s="8" t="s">
        <v>441</v>
      </c>
      <c r="E345" s="8">
        <v>196.84566180176671</v>
      </c>
    </row>
    <row r="346" spans="1:5">
      <c r="A346" s="32"/>
      <c r="B346" s="32"/>
      <c r="C346" s="32">
        <f>SUBTOTAL(103,Elements91257[Elemento])</f>
        <v>203</v>
      </c>
      <c r="D346" s="32"/>
      <c r="E346" s="32">
        <f>SUBTOTAL(109,Elements91257[Totais:])</f>
        <v>36050.083671826476</v>
      </c>
    </row>
  </sheetData>
  <mergeCells count="6">
    <mergeCell ref="A141:E141"/>
    <mergeCell ref="A1:E2"/>
    <mergeCell ref="A4:E4"/>
    <mergeCell ref="A5:E5"/>
    <mergeCell ref="A137:E138"/>
    <mergeCell ref="A140:E140"/>
  </mergeCells>
  <phoneticPr fontId="10" type="noConversion"/>
  <hyperlinks>
    <hyperlink ref="A1" location="'9.1'!A1" display="CONCRETO BOMBEADO,FCK=30MPA,COMPREENDENDO O FORNECIMENTO DECONCRETO IMPORTADO DE USINA,COLOCACAO NAS FORMAS,ESPALHAMENTO,ADENSAMENTO MECANICO E ACABAMENTO" xr:uid="{462B0D1D-CE01-4247-AF43-85DC73DDDC1F}"/>
    <hyperlink ref="B1" location="'9.1'!A1" display="CONCRETO BOMBEADO,FCK=30MPA,COMPREENDENDO O FORNECIMENTO DECONCRETO IMPORTADO DE USINA,COLOCACAO NAS FORMAS,ESPALHAMENTO,ADENSAMENTO MECANICO E ACABAMENTO" xr:uid="{75739C95-141B-42C6-A489-3E62E4342838}"/>
    <hyperlink ref="C1" location="'9.1'!A1" display="CONCRETO BOMBEADO,FCK=30MPA,COMPREENDENDO O FORNECIMENTO DECONCRETO IMPORTADO DE USINA,COLOCACAO NAS FORMAS,ESPALHAMENTO,ADENSAMENTO MECANICO E ACABAMENTO" xr:uid="{8614CA3E-1984-4C00-9B9F-632DD3721A4D}"/>
    <hyperlink ref="D1" location="'9.1'!A1" display="CONCRETO BOMBEADO,FCK=30MPA,COMPREENDENDO O FORNECIMENTO DECONCRETO IMPORTADO DE USINA,COLOCACAO NAS FORMAS,ESPALHAMENTO,ADENSAMENTO MECANICO E ACABAMENTO" xr:uid="{AAF680FC-5CE2-4982-8E43-4DF3C9571043}"/>
    <hyperlink ref="E1" location="'9.1'!A1" display="CONCRETO BOMBEADO,FCK=30MPA,COMPREENDENDO O FORNECIMENTO DECONCRETO IMPORTADO DE USINA,COLOCACAO NAS FORMAS,ESPALHAMENTO,ADENSAMENTO MECANICO E ACABAMENTO" xr:uid="{0DB6C1BD-1068-4351-9090-12F2B619ACED}"/>
    <hyperlink ref="A2" location="'9.1'!A1" display="CONCRETO BOMBEADO,FCK=30MPA,COMPREENDENDO O FORNECIMENTO DECONCRETO IMPORTADO DE USINA,COLOCACAO NAS FORMAS,ESPALHAMENTO,ADENSAMENTO MECANICO E ACABAMENTO" xr:uid="{CC1F177F-20C6-492D-A32E-24AA52CEDD4A}"/>
    <hyperlink ref="B2" location="'9.1'!A1" display="CONCRETO BOMBEADO,FCK=30MPA,COMPREENDENDO O FORNECIMENTO DECONCRETO IMPORTADO DE USINA,COLOCACAO NAS FORMAS,ESPALHAMENTO,ADENSAMENTO MECANICO E ACABAMENTO" xr:uid="{1DA768D2-E215-406F-A33C-CA013D122E22}"/>
    <hyperlink ref="C2" location="'9.1'!A1" display="CONCRETO BOMBEADO,FCK=30MPA,COMPREENDENDO O FORNECIMENTO DECONCRETO IMPORTADO DE USINA,COLOCACAO NAS FORMAS,ESPALHAMENTO,ADENSAMENTO MECANICO E ACABAMENTO" xr:uid="{F7624EE9-DD5F-46F4-9E7E-76EE88DD0735}"/>
    <hyperlink ref="D2" location="'9.1'!A1" display="CONCRETO BOMBEADO,FCK=30MPA,COMPREENDENDO O FORNECIMENTO DECONCRETO IMPORTADO DE USINA,COLOCACAO NAS FORMAS,ESPALHAMENTO,ADENSAMENTO MECANICO E ACABAMENTO" xr:uid="{31E4BE99-0E99-4BA8-B09E-6FC2A57F448F}"/>
    <hyperlink ref="E2" location="'9.1'!A1" display="CONCRETO BOMBEADO,FCK=30MPA,COMPREENDENDO O FORNECIMENTO DECONCRETO IMPORTADO DE USINA,COLOCACAO NAS FORMAS,ESPALHAMENTO,ADENSAMENTO MECANICO E ACABAMENTO" xr:uid="{A716041F-CDC0-4921-873B-9C6646FF01F6}"/>
    <hyperlink ref="A4" location="'9.1'!A1" display="Conexões estruturais (Volume)" xr:uid="{82D97CFC-6A37-4298-8353-B12C1AD58394}"/>
    <hyperlink ref="B4" location="'9.1'!A1" display="Conexões estruturais (Volume)" xr:uid="{764B67F0-2208-465B-9BAA-F6CE1F231742}"/>
    <hyperlink ref="C4" location="'9.1'!A1" display="Conexões estruturais (Volume)" xr:uid="{50EBCE58-BC96-4474-8FE4-514606FE5425}"/>
    <hyperlink ref="D4" location="'9.1'!A1" display="Conexões estruturais (Volume)" xr:uid="{BE9592B8-4A9A-42D2-869E-9E026EF38833}"/>
    <hyperlink ref="E4" location="'9.1'!A1" display="Conexões estruturais (Volume)" xr:uid="{BEE478D5-A6B2-4A74-92BA-733E6EA9B80F}"/>
    <hyperlink ref="A137" location="'9.1'!A1" display="CONCRETO BOMBEADO,FCK=30MPA,COMPREENDENDO O FORNECIMENTO DECONCRETO IMPORTADO DE USINA,COLOCACAO NAS FORMAS,ESPALHAMENTO,ADENSAMENTO MECANICO E ACABAMENTO" xr:uid="{2452D413-81E2-490A-BE59-0B051802C927}"/>
    <hyperlink ref="B137" location="'9.1'!A1" display="CONCRETO BOMBEADO,FCK=30MPA,COMPREENDENDO O FORNECIMENTO DECONCRETO IMPORTADO DE USINA,COLOCACAO NAS FORMAS,ESPALHAMENTO,ADENSAMENTO MECANICO E ACABAMENTO" xr:uid="{63BC90A6-442C-44E8-9688-4B6D39E48ED2}"/>
    <hyperlink ref="C137" location="'9.1'!A1" display="CONCRETO BOMBEADO,FCK=30MPA,COMPREENDENDO O FORNECIMENTO DECONCRETO IMPORTADO DE USINA,COLOCACAO NAS FORMAS,ESPALHAMENTO,ADENSAMENTO MECANICO E ACABAMENTO" xr:uid="{47BE253F-F621-4621-8877-EB257F3B4497}"/>
    <hyperlink ref="D137" location="'9.1'!A1" display="CONCRETO BOMBEADO,FCK=30MPA,COMPREENDENDO O FORNECIMENTO DECONCRETO IMPORTADO DE USINA,COLOCACAO NAS FORMAS,ESPALHAMENTO,ADENSAMENTO MECANICO E ACABAMENTO" xr:uid="{7660CCAA-58ED-4C3E-A6A7-E62B76EDDBFC}"/>
    <hyperlink ref="E137" location="'9.1'!A1" display="CONCRETO BOMBEADO,FCK=30MPA,COMPREENDENDO O FORNECIMENTO DECONCRETO IMPORTADO DE USINA,COLOCACAO NAS FORMAS,ESPALHAMENTO,ADENSAMENTO MECANICO E ACABAMENTO" xr:uid="{5807B335-30EC-4059-B75B-5E0E1CB1C500}"/>
    <hyperlink ref="A138" location="'9.1'!A1" display="CONCRETO BOMBEADO,FCK=30MPA,COMPREENDENDO O FORNECIMENTO DECONCRETO IMPORTADO DE USINA,COLOCACAO NAS FORMAS,ESPALHAMENTO,ADENSAMENTO MECANICO E ACABAMENTO" xr:uid="{8025FCE1-7E4F-446B-B523-DEB4749F3124}"/>
    <hyperlink ref="B138" location="'9.1'!A1" display="CONCRETO BOMBEADO,FCK=30MPA,COMPREENDENDO O FORNECIMENTO DECONCRETO IMPORTADO DE USINA,COLOCACAO NAS FORMAS,ESPALHAMENTO,ADENSAMENTO MECANICO E ACABAMENTO" xr:uid="{0E104DDE-6A2C-4AF5-BEA5-84A589473A7E}"/>
    <hyperlink ref="C138" location="'9.1'!A1" display="CONCRETO BOMBEADO,FCK=30MPA,COMPREENDENDO O FORNECIMENTO DECONCRETO IMPORTADO DE USINA,COLOCACAO NAS FORMAS,ESPALHAMENTO,ADENSAMENTO MECANICO E ACABAMENTO" xr:uid="{1672A18F-4D8F-4FB2-9A43-8DA3475E0315}"/>
    <hyperlink ref="D138" location="'9.1'!A1" display="CONCRETO BOMBEADO,FCK=30MPA,COMPREENDENDO O FORNECIMENTO DECONCRETO IMPORTADO DE USINA,COLOCACAO NAS FORMAS,ESPALHAMENTO,ADENSAMENTO MECANICO E ACABAMENTO" xr:uid="{7F34A510-0A6D-455A-B41C-2A6AD29F69E0}"/>
    <hyperlink ref="E138" location="'9.1'!A1" display="CONCRETO BOMBEADO,FCK=30MPA,COMPREENDENDO O FORNECIMENTO DECONCRETO IMPORTADO DE USINA,COLOCACAO NAS FORMAS,ESPALHAMENTO,ADENSAMENTO MECANICO E ACABAMENTO" xr:uid="{C0809DC0-5857-4316-8C76-99414422DA8F}"/>
    <hyperlink ref="A140" location="'9.1'!A1" display="Quadro estrutural" xr:uid="{62D8D74A-9B03-4840-A118-D10C6227BA65}"/>
    <hyperlink ref="B140" location="'9.1'!A1" display="Quadro estrutural" xr:uid="{51E36B0F-9B33-41BE-818A-6140DA6EDB35}"/>
    <hyperlink ref="C140" location="'9.1'!A1" display="Quadro estrutural" xr:uid="{DC3BD4B8-A6B9-4ECF-9646-76AAC3A19839}"/>
    <hyperlink ref="D140" location="'9.1'!A1" display="Quadro estrutural" xr:uid="{87A22B2F-3E31-475A-952A-A34D644FDBD2}"/>
    <hyperlink ref="E140" location="'9.1'!A1" display="Quadro estrutural" xr:uid="{F3B5CFE0-7647-494D-9A29-030810889B1E}"/>
    <hyperlink ref="A1:E2" location="'4.3'!A1" display="Transporte de carga de qualquer natureza; exclusive as despesas de carga e descarga tanto d espera do caminhao como de servente ou equipamento auxiliar, em media velocidade (Vm=40Km/h), em Caminhao de Carroceria Fixa a oleo diesel, com capacidade util de 7,5t." xr:uid="{8D705F42-CC68-4AF1-B7C8-E9EB5A438955}"/>
    <hyperlink ref="A137:E138" location="'4.3'!A1" display="Transporte de carga de qualquer natureza; exclusive as despesas de carga e descarga tanto d espera do caminhao como de servente ou equipamento auxiliar, em media velocidade (Vm=40Km/h), em Caminhao de Carroceria Fixa a oleo diesel, com capacidade util de 7,5t." xr:uid="{196D34BF-BB6B-454C-997A-2C3A91E760CE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88D70-909B-418E-A2F0-1C243D73AE2F}">
  <sheetPr codeName="Planilha17"/>
  <dimension ref="A1:E8"/>
  <sheetViews>
    <sheetView showGridLines="0" workbookViewId="0">
      <selection sqref="A1:E2"/>
    </sheetView>
  </sheetViews>
  <sheetFormatPr defaultRowHeight="15"/>
  <cols>
    <col min="1" max="1" width="26" style="13" customWidth="1"/>
    <col min="2" max="2" width="55" style="13" customWidth="1"/>
    <col min="3" max="3" width="34" style="13" customWidth="1"/>
    <col min="4" max="4" width="12" style="13" customWidth="1"/>
    <col min="5" max="5" width="14" style="13" customWidth="1"/>
    <col min="6" max="16384" width="9.140625" style="13"/>
  </cols>
  <sheetData>
    <row r="1" spans="1:5">
      <c r="A1" s="29" t="s">
        <v>29</v>
      </c>
      <c r="B1" s="29" t="s">
        <v>442</v>
      </c>
      <c r="C1" s="29" t="s">
        <v>442</v>
      </c>
      <c r="D1" s="29" t="s">
        <v>442</v>
      </c>
      <c r="E1" s="29" t="s">
        <v>442</v>
      </c>
    </row>
    <row r="2" spans="1:5">
      <c r="A2" s="29" t="s">
        <v>442</v>
      </c>
      <c r="B2" s="29" t="s">
        <v>442</v>
      </c>
      <c r="C2" s="29" t="s">
        <v>442</v>
      </c>
      <c r="D2" s="29" t="s">
        <v>442</v>
      </c>
      <c r="E2" s="29" t="s">
        <v>442</v>
      </c>
    </row>
    <row r="4" spans="1:5">
      <c r="A4" s="30" t="s">
        <v>443</v>
      </c>
      <c r="B4" s="30" t="s">
        <v>443</v>
      </c>
      <c r="C4" s="30" t="s">
        <v>443</v>
      </c>
      <c r="D4" s="30" t="s">
        <v>443</v>
      </c>
      <c r="E4" s="30" t="s">
        <v>443</v>
      </c>
    </row>
    <row r="5" spans="1:5">
      <c r="A5" s="31" t="s">
        <v>54</v>
      </c>
      <c r="B5" s="31" t="s">
        <v>54</v>
      </c>
      <c r="C5" s="31" t="s">
        <v>54</v>
      </c>
      <c r="D5" s="31" t="s">
        <v>54</v>
      </c>
      <c r="E5" s="31" t="s">
        <v>54</v>
      </c>
    </row>
    <row r="6" spans="1:5">
      <c r="A6" s="14" t="s">
        <v>87</v>
      </c>
      <c r="B6" s="14" t="s">
        <v>88</v>
      </c>
      <c r="C6" s="14" t="s">
        <v>89</v>
      </c>
      <c r="D6" s="14" t="s">
        <v>90</v>
      </c>
      <c r="E6" s="14" t="s">
        <v>91</v>
      </c>
    </row>
    <row r="7" spans="1:5" ht="24.75">
      <c r="A7" s="15" t="s">
        <v>444</v>
      </c>
      <c r="B7" s="15" t="s">
        <v>93</v>
      </c>
      <c r="C7" s="15" t="s">
        <v>445</v>
      </c>
      <c r="D7" s="15" t="s">
        <v>446</v>
      </c>
      <c r="E7" s="15">
        <v>120</v>
      </c>
    </row>
    <row r="8" spans="1:5">
      <c r="A8"/>
      <c r="B8"/>
      <c r="C8" s="16">
        <f>SUBTOTAL(103,Elements211[Elemento])</f>
        <v>1</v>
      </c>
      <c r="D8"/>
      <c r="E8" s="16">
        <f>SUBTOTAL(109,Elements211[Totais:])</f>
        <v>120</v>
      </c>
    </row>
  </sheetData>
  <mergeCells count="3">
    <mergeCell ref="A1:E2"/>
    <mergeCell ref="A4:E4"/>
    <mergeCell ref="A5:E5"/>
  </mergeCells>
  <hyperlinks>
    <hyperlink ref="A1" location="'2.1'!A1" display="ALUGUEL CONTAINER (MODULO METALICO ICAVEL),P/ESCRITORIO C/WC,MED.APROX.2,30M LARG.6,00M COMPR.E 2,50M ALT.CHAPAS ACO C/NERVURAS TRAPEZOIDAIS,ISOLAMENTO TERMO-ACUSTICO FORRO,CHASSISREFORCADO E PISO COMPENSADO NAVAL,INCLUINDO INST.ELETR.HIDROSSANITARIAS,SUP" xr:uid="{37414072-B9AD-451F-A005-7CCD9809D55F}"/>
    <hyperlink ref="B1" location="'2.1'!A1" display="ALUGUEL CONTAINER (MODULO METALICO ICAVEL),P/ESCRITORIO C/WC,MED.APROX.2,30M LARG.6,00M COMPR.E 2,50M ALT.CHAPAS ACO C/NERVURAS TRAPEZOIDAIS,ISOLAMENTO TERMO-ACUSTICO FORRO,CHASSISREFORCADO E PISO COMPENSADO NAVAL,INCLUINDO INST.ELETR.HIDROSSANITARIAS,SUP" xr:uid="{4D39F570-CB90-4533-BEB0-968A73D33592}"/>
    <hyperlink ref="C1" location="'2.1'!A1" display="ALUGUEL CONTAINER (MODULO METALICO ICAVEL),P/ESCRITORIO C/WC,MED.APROX.2,30M LARG.6,00M COMPR.E 2,50M ALT.CHAPAS ACO C/NERVURAS TRAPEZOIDAIS,ISOLAMENTO TERMO-ACUSTICO FORRO,CHASSISREFORCADO E PISO COMPENSADO NAVAL,INCLUINDO INST.ELETR.HIDROSSANITARIAS,SUP" xr:uid="{8864EE45-B928-4442-8FAE-5744D745D768}"/>
    <hyperlink ref="D1" location="'2.1'!A1" display="ALUGUEL CONTAINER (MODULO METALICO ICAVEL),P/ESCRITORIO C/WC,MED.APROX.2,30M LARG.6,00M COMPR.E 2,50M ALT.CHAPAS ACO C/NERVURAS TRAPEZOIDAIS,ISOLAMENTO TERMO-ACUSTICO FORRO,CHASSISREFORCADO E PISO COMPENSADO NAVAL,INCLUINDO INST.ELETR.HIDROSSANITARIAS,SUP" xr:uid="{5F89E437-7211-4DF9-B3AD-78F11E39A502}"/>
    <hyperlink ref="E1" location="'2.1'!A1" display="ALUGUEL CONTAINER (MODULO METALICO ICAVEL),P/ESCRITORIO C/WC,MED.APROX.2,30M LARG.6,00M COMPR.E 2,50M ALT.CHAPAS ACO C/NERVURAS TRAPEZOIDAIS,ISOLAMENTO TERMO-ACUSTICO FORRO,CHASSISREFORCADO E PISO COMPENSADO NAVAL,INCLUINDO INST.ELETR.HIDROSSANITARIAS,SUP" xr:uid="{8CD36E58-CFB1-4F77-A637-3EF800359A79}"/>
    <hyperlink ref="A2" location="'2.1'!A1" display="ALUGUEL CONTAINER (MODULO METALICO ICAVEL),P/ESCRITORIO C/WC,MED.APROX.2,30M LARG.6,00M COMPR.E 2,50M ALT.CHAPAS ACO C/NERVURAS TRAPEZOIDAIS,ISOLAMENTO TERMO-ACUSTICO FORRO,CHASSISREFORCADO E PISO COMPENSADO NAVAL,INCLUINDO INST.ELETR.HIDROSSANITARIAS,SUP" xr:uid="{A62A1927-1395-4C24-A762-0034E9AF1327}"/>
    <hyperlink ref="B2" location="'2.1'!A1" display="ALUGUEL CONTAINER (MODULO METALICO ICAVEL),P/ESCRITORIO C/WC,MED.APROX.2,30M LARG.6,00M COMPR.E 2,50M ALT.CHAPAS ACO C/NERVURAS TRAPEZOIDAIS,ISOLAMENTO TERMO-ACUSTICO FORRO,CHASSISREFORCADO E PISO COMPENSADO NAVAL,INCLUINDO INST.ELETR.HIDROSSANITARIAS,SUP" xr:uid="{7FF6BF1F-995C-4110-80D7-1285E998DA84}"/>
    <hyperlink ref="C2" location="'2.1'!A1" display="ALUGUEL CONTAINER (MODULO METALICO ICAVEL),P/ESCRITORIO C/WC,MED.APROX.2,30M LARG.6,00M COMPR.E 2,50M ALT.CHAPAS ACO C/NERVURAS TRAPEZOIDAIS,ISOLAMENTO TERMO-ACUSTICO FORRO,CHASSISREFORCADO E PISO COMPENSADO NAVAL,INCLUINDO INST.ELETR.HIDROSSANITARIAS,SUP" xr:uid="{20A5DB01-571E-4B52-BA14-C57C00BADC17}"/>
    <hyperlink ref="D2" location="'2.1'!A1" display="ALUGUEL CONTAINER (MODULO METALICO ICAVEL),P/ESCRITORIO C/WC,MED.APROX.2,30M LARG.6,00M COMPR.E 2,50M ALT.CHAPAS ACO C/NERVURAS TRAPEZOIDAIS,ISOLAMENTO TERMO-ACUSTICO FORRO,CHASSISREFORCADO E PISO COMPENSADO NAVAL,INCLUINDO INST.ELETR.HIDROSSANITARIAS,SUP" xr:uid="{4127C0D9-55F7-476B-9B47-F02A50B2F034}"/>
    <hyperlink ref="E2" location="'2.1'!A1" display="ALUGUEL CONTAINER (MODULO METALICO ICAVEL),P/ESCRITORIO C/WC,MED.APROX.2,30M LARG.6,00M COMPR.E 2,50M ALT.CHAPAS ACO C/NERVURAS TRAPEZOIDAIS,ISOLAMENTO TERMO-ACUSTICO FORRO,CHASSISREFORCADO E PISO COMPENSADO NAVAL,INCLUINDO INST.ELETR.HIDROSSANITARIAS,SUP" xr:uid="{E3902FBF-382A-4E52-B23A-E20D46748F73}"/>
    <hyperlink ref="A4" location="'2.1'!A1" display="Modelos genéricos (Custo)" xr:uid="{72F02AF1-8F3F-4BDD-AA0B-8178983E284E}"/>
    <hyperlink ref="B4" location="'2.1'!A1" display="Modelos genéricos (Custo)" xr:uid="{CAEF2316-D81C-48D7-BD36-535DD57BA235}"/>
    <hyperlink ref="C4" location="'2.1'!A1" display="Modelos genéricos (Custo)" xr:uid="{06F77C80-C67F-48BE-A989-62B9EB22A5E8}"/>
    <hyperlink ref="D4" location="'2.1'!A1" display="Modelos genéricos (Custo)" xr:uid="{D3FEF4C2-1A1D-483A-801B-EC548A05F2D5}"/>
    <hyperlink ref="E4" location="'2.1'!A1" display="Modelos genéricos (Custo)" xr:uid="{D5C899BA-C2DB-4EDD-A7D7-B13CDCD532B6}"/>
    <hyperlink ref="A1:E2" location="'4.4'!A1" display="TRANSPORTE DE CONTAINER,SEGUNDO DESCRICAO DA FAMILIA 02.006,EXCLUSIVE CARGA E DESCARGA(VIDE ITEM 04.013.0015)" xr:uid="{64561CB6-18F1-40BF-8AEE-AEEDD5F6D728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Planilha14"/>
  <dimension ref="A1:E9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7" t="s">
        <v>33</v>
      </c>
      <c r="B1" s="27" t="s">
        <v>33</v>
      </c>
      <c r="C1" s="27" t="s">
        <v>33</v>
      </c>
      <c r="D1" s="27" t="s">
        <v>33</v>
      </c>
      <c r="E1" s="27" t="s">
        <v>33</v>
      </c>
    </row>
    <row r="2" spans="1:5">
      <c r="A2" s="27" t="s">
        <v>33</v>
      </c>
      <c r="B2" s="27" t="s">
        <v>33</v>
      </c>
      <c r="C2" s="27" t="s">
        <v>33</v>
      </c>
      <c r="D2" s="27" t="s">
        <v>33</v>
      </c>
      <c r="E2" s="27" t="s">
        <v>33</v>
      </c>
    </row>
    <row r="4" spans="1:5">
      <c r="A4" s="21" t="s">
        <v>81</v>
      </c>
      <c r="B4" s="21" t="s">
        <v>81</v>
      </c>
      <c r="C4" s="21" t="s">
        <v>81</v>
      </c>
      <c r="D4" s="21" t="s">
        <v>81</v>
      </c>
      <c r="E4" s="21" t="s">
        <v>81</v>
      </c>
    </row>
    <row r="5" spans="1:5">
      <c r="A5" s="26" t="s">
        <v>54</v>
      </c>
      <c r="B5" s="26" t="s">
        <v>54</v>
      </c>
      <c r="C5" s="26" t="s">
        <v>54</v>
      </c>
      <c r="D5" s="26" t="s">
        <v>54</v>
      </c>
      <c r="E5" s="26" t="s">
        <v>54</v>
      </c>
    </row>
    <row r="6" spans="1:5">
      <c r="A6" s="7" t="s">
        <v>87</v>
      </c>
      <c r="B6" s="7" t="s">
        <v>88</v>
      </c>
      <c r="C6" s="7" t="s">
        <v>89</v>
      </c>
      <c r="D6" s="7" t="s">
        <v>90</v>
      </c>
      <c r="E6" s="7" t="s">
        <v>91</v>
      </c>
    </row>
    <row r="7" spans="1:5" ht="24.75">
      <c r="A7" s="8" t="s">
        <v>92</v>
      </c>
      <c r="B7" s="8" t="s">
        <v>93</v>
      </c>
      <c r="C7" s="8" t="s">
        <v>84</v>
      </c>
      <c r="D7" s="8" t="s">
        <v>95</v>
      </c>
      <c r="E7" s="8">
        <v>1</v>
      </c>
    </row>
    <row r="8" spans="1:5" ht="24.75">
      <c r="A8" s="8" t="s">
        <v>92</v>
      </c>
      <c r="B8" s="8" t="s">
        <v>93</v>
      </c>
      <c r="C8" s="8" t="s">
        <v>84</v>
      </c>
      <c r="D8" s="8" t="s">
        <v>95</v>
      </c>
      <c r="E8" s="8">
        <v>1</v>
      </c>
    </row>
    <row r="9" spans="1:5">
      <c r="A9" s="1" t="s">
        <v>54</v>
      </c>
      <c r="B9" s="1" t="s">
        <v>54</v>
      </c>
      <c r="C9" s="1">
        <f>SUBTOTAL(103,Elements451[Elemento])</f>
        <v>2</v>
      </c>
      <c r="D9" s="1" t="s">
        <v>54</v>
      </c>
      <c r="E9" s="1">
        <f>SUBTOTAL(109,Elements451[Totais:])</f>
        <v>2</v>
      </c>
    </row>
  </sheetData>
  <mergeCells count="3">
    <mergeCell ref="A1:E2"/>
    <mergeCell ref="A4:E4"/>
    <mergeCell ref="A5:E5"/>
  </mergeCells>
  <hyperlinks>
    <hyperlink ref="A1" location="'4.5'!A1" display="CARGA E DESCARGA DE CONTAINER,SEGUNDO DESCRICAO DA FAMILIA 02.006" xr:uid="{00000000-0004-0000-0C00-000000000000}"/>
    <hyperlink ref="B1" location="'4.5'!A1" display="CARGA E DESCARGA DE CONTAINER,SEGUNDO DESCRICAO DA FAMILIA 02.006" xr:uid="{00000000-0004-0000-0C00-000001000000}"/>
    <hyperlink ref="C1" location="'4.5'!A1" display="CARGA E DESCARGA DE CONTAINER,SEGUNDO DESCRICAO DA FAMILIA 02.006" xr:uid="{00000000-0004-0000-0C00-000002000000}"/>
    <hyperlink ref="D1" location="'4.5'!A1" display="CARGA E DESCARGA DE CONTAINER,SEGUNDO DESCRICAO DA FAMILIA 02.006" xr:uid="{00000000-0004-0000-0C00-000003000000}"/>
    <hyperlink ref="E1" location="'4.5'!A1" display="CARGA E DESCARGA DE CONTAINER,SEGUNDO DESCRICAO DA FAMILIA 02.006" xr:uid="{00000000-0004-0000-0C00-000004000000}"/>
    <hyperlink ref="A2" location="'4.5'!A1" display="CARGA E DESCARGA DE CONTAINER,SEGUNDO DESCRICAO DA FAMILIA 02.006" xr:uid="{00000000-0004-0000-0C00-000005000000}"/>
    <hyperlink ref="B2" location="'4.5'!A1" display="CARGA E DESCARGA DE CONTAINER,SEGUNDO DESCRICAO DA FAMILIA 02.006" xr:uid="{00000000-0004-0000-0C00-000006000000}"/>
    <hyperlink ref="C2" location="'4.5'!A1" display="CARGA E DESCARGA DE CONTAINER,SEGUNDO DESCRICAO DA FAMILIA 02.006" xr:uid="{00000000-0004-0000-0C00-000007000000}"/>
    <hyperlink ref="D2" location="'4.5'!A1" display="CARGA E DESCARGA DE CONTAINER,SEGUNDO DESCRICAO DA FAMILIA 02.006" xr:uid="{00000000-0004-0000-0C00-000008000000}"/>
    <hyperlink ref="E2" location="'4.5'!A1" display="CARGA E DESCARGA DE CONTAINER,SEGUNDO DESCRICAO DA FAMILIA 02.006" xr:uid="{00000000-0004-0000-0C00-000009000000}"/>
    <hyperlink ref="A4" location="'4.5'!A1" display="Modelos genéricos" xr:uid="{00000000-0004-0000-0C00-00000A000000}"/>
    <hyperlink ref="B4" location="'4.5'!A1" display="Modelos genéricos" xr:uid="{00000000-0004-0000-0C00-00000B000000}"/>
    <hyperlink ref="C4" location="'4.5'!A1" display="Modelos genéricos" xr:uid="{00000000-0004-0000-0C00-00000C000000}"/>
    <hyperlink ref="D4" location="'4.5'!A1" display="Modelos genéricos" xr:uid="{00000000-0004-0000-0C00-00000D000000}"/>
    <hyperlink ref="E4" location="'4.5'!A1" display="Modelos genéricos" xr:uid="{00000000-0004-0000-0C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Planilha15"/>
  <dimension ref="A1:E20"/>
  <sheetViews>
    <sheetView showGridLines="0" workbookViewId="0">
      <selection activeCell="E20" activeCellId="1" sqref="E9 E20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7" t="s">
        <v>37</v>
      </c>
      <c r="B1" s="27" t="s">
        <v>37</v>
      </c>
      <c r="C1" s="27" t="s">
        <v>37</v>
      </c>
      <c r="D1" s="27" t="s">
        <v>37</v>
      </c>
      <c r="E1" s="27" t="s">
        <v>37</v>
      </c>
    </row>
    <row r="2" spans="1:5">
      <c r="A2" s="27" t="s">
        <v>37</v>
      </c>
      <c r="B2" s="27" t="s">
        <v>37</v>
      </c>
      <c r="C2" s="27" t="s">
        <v>37</v>
      </c>
      <c r="D2" s="27" t="s">
        <v>37</v>
      </c>
      <c r="E2" s="27" t="s">
        <v>37</v>
      </c>
    </row>
    <row r="4" spans="1:5">
      <c r="A4" s="21" t="s">
        <v>53</v>
      </c>
      <c r="B4" s="21" t="s">
        <v>53</v>
      </c>
      <c r="C4" s="21" t="s">
        <v>53</v>
      </c>
      <c r="D4" s="21" t="s">
        <v>53</v>
      </c>
      <c r="E4" s="21" t="s">
        <v>53</v>
      </c>
    </row>
    <row r="5" spans="1:5">
      <c r="A5" s="26" t="s">
        <v>76</v>
      </c>
      <c r="B5" s="26" t="s">
        <v>76</v>
      </c>
      <c r="C5" s="26" t="s">
        <v>76</v>
      </c>
      <c r="D5" s="26" t="s">
        <v>76</v>
      </c>
      <c r="E5" s="26" t="s">
        <v>76</v>
      </c>
    </row>
    <row r="6" spans="1:5">
      <c r="A6" s="7" t="s">
        <v>87</v>
      </c>
      <c r="B6" s="7" t="s">
        <v>88</v>
      </c>
      <c r="C6" s="7" t="s">
        <v>89</v>
      </c>
      <c r="D6" s="7" t="s">
        <v>90</v>
      </c>
      <c r="E6" s="7" t="s">
        <v>91</v>
      </c>
    </row>
    <row r="7" spans="1:5" ht="24.75">
      <c r="A7" s="8" t="s">
        <v>92</v>
      </c>
      <c r="B7" s="8" t="s">
        <v>93</v>
      </c>
      <c r="C7" s="8" t="s">
        <v>61</v>
      </c>
      <c r="D7" s="8" t="s">
        <v>94</v>
      </c>
      <c r="E7" s="8">
        <v>719.728984953142</v>
      </c>
    </row>
    <row r="8" spans="1:5" ht="24.75">
      <c r="A8" s="8" t="s">
        <v>92</v>
      </c>
      <c r="B8" s="8" t="s">
        <v>93</v>
      </c>
      <c r="C8" s="8" t="s">
        <v>61</v>
      </c>
      <c r="D8" s="8" t="s">
        <v>94</v>
      </c>
      <c r="E8" s="8">
        <v>719.728984953142</v>
      </c>
    </row>
    <row r="9" spans="1:5">
      <c r="A9" s="1" t="s">
        <v>54</v>
      </c>
      <c r="B9" s="1" t="s">
        <v>54</v>
      </c>
      <c r="C9" s="1">
        <f>SUBTOTAL(103,Elements461[Elemento])</f>
        <v>2</v>
      </c>
      <c r="D9" s="1" t="s">
        <v>54</v>
      </c>
      <c r="E9" s="1">
        <f>SUBTOTAL(109,Elements461[Totais:])</f>
        <v>1439.457969906284</v>
      </c>
    </row>
    <row r="12" spans="1:5">
      <c r="A12" s="27" t="s">
        <v>37</v>
      </c>
      <c r="B12" s="27" t="s">
        <v>37</v>
      </c>
      <c r="C12" s="27" t="s">
        <v>37</v>
      </c>
      <c r="D12" s="27" t="s">
        <v>37</v>
      </c>
      <c r="E12" s="27" t="s">
        <v>37</v>
      </c>
    </row>
    <row r="13" spans="1:5">
      <c r="A13" s="27" t="s">
        <v>37</v>
      </c>
      <c r="B13" s="27" t="s">
        <v>37</v>
      </c>
      <c r="C13" s="27" t="s">
        <v>37</v>
      </c>
      <c r="D13" s="27" t="s">
        <v>37</v>
      </c>
      <c r="E13" s="27" t="s">
        <v>37</v>
      </c>
    </row>
    <row r="15" spans="1:5">
      <c r="A15" s="21" t="s">
        <v>53</v>
      </c>
      <c r="B15" s="21" t="s">
        <v>53</v>
      </c>
      <c r="C15" s="21" t="s">
        <v>53</v>
      </c>
      <c r="D15" s="21" t="s">
        <v>53</v>
      </c>
      <c r="E15" s="21" t="s">
        <v>53</v>
      </c>
    </row>
    <row r="16" spans="1:5">
      <c r="A16" s="26" t="s">
        <v>77</v>
      </c>
      <c r="B16" s="26" t="s">
        <v>77</v>
      </c>
      <c r="C16" s="26" t="s">
        <v>77</v>
      </c>
      <c r="D16" s="26" t="s">
        <v>77</v>
      </c>
      <c r="E16" s="26" t="s">
        <v>77</v>
      </c>
    </row>
    <row r="17" spans="1:5">
      <c r="A17" s="7" t="s">
        <v>87</v>
      </c>
      <c r="B17" s="7" t="s">
        <v>88</v>
      </c>
      <c r="C17" s="7" t="s">
        <v>89</v>
      </c>
      <c r="D17" s="7" t="s">
        <v>90</v>
      </c>
      <c r="E17" s="7" t="s">
        <v>91</v>
      </c>
    </row>
    <row r="18" spans="1:5" ht="24.75">
      <c r="A18" s="8" t="s">
        <v>92</v>
      </c>
      <c r="B18" s="8" t="s">
        <v>93</v>
      </c>
      <c r="C18" s="8" t="s">
        <v>61</v>
      </c>
      <c r="D18" s="8" t="s">
        <v>94</v>
      </c>
      <c r="E18" s="8">
        <v>271.14999999999998</v>
      </c>
    </row>
    <row r="19" spans="1:5" ht="24.75">
      <c r="A19" s="8" t="s">
        <v>92</v>
      </c>
      <c r="B19" s="8" t="s">
        <v>93</v>
      </c>
      <c r="C19" s="8" t="s">
        <v>61</v>
      </c>
      <c r="D19" s="8" t="s">
        <v>94</v>
      </c>
      <c r="E19" s="8">
        <v>271.14999999999998</v>
      </c>
    </row>
    <row r="20" spans="1:5">
      <c r="A20" s="1" t="s">
        <v>54</v>
      </c>
      <c r="B20" s="1" t="s">
        <v>54</v>
      </c>
      <c r="C20" s="1">
        <f>SUBTOTAL(103,Elements462[Elemento])</f>
        <v>2</v>
      </c>
      <c r="D20" s="1" t="s">
        <v>54</v>
      </c>
      <c r="E20" s="1">
        <f>SUBTOTAL(109,Elements462[Totais:])</f>
        <v>542.29999999999995</v>
      </c>
    </row>
  </sheetData>
  <mergeCells count="6">
    <mergeCell ref="A16:E16"/>
    <mergeCell ref="A1:E2"/>
    <mergeCell ref="A4:E4"/>
    <mergeCell ref="A5:E5"/>
    <mergeCell ref="A12:E13"/>
    <mergeCell ref="A15:E15"/>
  </mergeCells>
  <hyperlinks>
    <hyperlink ref="A1" location="'4.6'!A1" display="Carga manual e descarga mecanica de material a granel (agregados, pedra-de-mao, paralelos, terra e escombro), compreendendo os tempos para carga, descarga e manobras do Caminhao Basculante a oleo diesel, com capacidade util de 12t, empregando 4 serventes " xr:uid="{00000000-0004-0000-0D00-000000000000}"/>
    <hyperlink ref="B1" location="'4.6'!A1" display="Carga manual e descarga mecanica de material a granel (agregados, pedra-de-mao, paralelos, terra e escombro), compreendendo os tempos para carga, descarga e manobras do Caminhao Basculante a oleo diesel, com capacidade util de 12t, empregando 4 serventes " xr:uid="{00000000-0004-0000-0D00-000001000000}"/>
    <hyperlink ref="C1" location="'4.6'!A1" display="Carga manual e descarga mecanica de material a granel (agregados, pedra-de-mao, paralelos, terra e escombro), compreendendo os tempos para carga, descarga e manobras do Caminhao Basculante a oleo diesel, com capacidade util de 12t, empregando 4 serventes " xr:uid="{00000000-0004-0000-0D00-000002000000}"/>
    <hyperlink ref="D1" location="'4.6'!A1" display="Carga manual e descarga mecanica de material a granel (agregados, pedra-de-mao, paralelos, terra e escombro), compreendendo os tempos para carga, descarga e manobras do Caminhao Basculante a oleo diesel, com capacidade util de 12t, empregando 4 serventes " xr:uid="{00000000-0004-0000-0D00-000003000000}"/>
    <hyperlink ref="E1" location="'4.6'!A1" display="Carga manual e descarga mecanica de material a granel (agregados, pedra-de-mao, paralelos, terra e escombro), compreendendo os tempos para carga, descarga e manobras do Caminhao Basculante a oleo diesel, com capacidade util de 12t, empregando 4 serventes " xr:uid="{00000000-0004-0000-0D00-000004000000}"/>
    <hyperlink ref="A2" location="'4.6'!A1" display="Carga manual e descarga mecanica de material a granel (agregados, pedra-de-mao, paralelos, terra e escombro), compreendendo os tempos para carga, descarga e manobras do Caminhao Basculante a oleo diesel, com capacidade util de 12t, empregando 4 serventes " xr:uid="{00000000-0004-0000-0D00-000005000000}"/>
    <hyperlink ref="B2" location="'4.6'!A1" display="Carga manual e descarga mecanica de material a granel (agregados, pedra-de-mao, paralelos, terra e escombro), compreendendo os tempos para carga, descarga e manobras do Caminhao Basculante a oleo diesel, com capacidade util de 12t, empregando 4 serventes " xr:uid="{00000000-0004-0000-0D00-000006000000}"/>
    <hyperlink ref="C2" location="'4.6'!A1" display="Carga manual e descarga mecanica de material a granel (agregados, pedra-de-mao, paralelos, terra e escombro), compreendendo os tempos para carga, descarga e manobras do Caminhao Basculante a oleo diesel, com capacidade util de 12t, empregando 4 serventes " xr:uid="{00000000-0004-0000-0D00-000007000000}"/>
    <hyperlink ref="D2" location="'4.6'!A1" display="Carga manual e descarga mecanica de material a granel (agregados, pedra-de-mao, paralelos, terra e escombro), compreendendo os tempos para carga, descarga e manobras do Caminhao Basculante a oleo diesel, com capacidade util de 12t, empregando 4 serventes " xr:uid="{00000000-0004-0000-0D00-000008000000}"/>
    <hyperlink ref="E2" location="'4.6'!A1" display="Carga manual e descarga mecanica de material a granel (agregados, pedra-de-mao, paralelos, terra e escombro), compreendendo os tempos para carga, descarga e manobras do Caminhao Basculante a oleo diesel, com capacidade util de 12t, empregando 4 serventes " xr:uid="{00000000-0004-0000-0D00-000009000000}"/>
    <hyperlink ref="A4" location="'4.6'!A1" display="Pisos" xr:uid="{00000000-0004-0000-0D00-00000A000000}"/>
    <hyperlink ref="B4" location="'4.6'!A1" display="Pisos" xr:uid="{00000000-0004-0000-0D00-00000B000000}"/>
    <hyperlink ref="C4" location="'4.6'!A1" display="Pisos" xr:uid="{00000000-0004-0000-0D00-00000C000000}"/>
    <hyperlink ref="D4" location="'4.6'!A1" display="Pisos" xr:uid="{00000000-0004-0000-0D00-00000D000000}"/>
    <hyperlink ref="E4" location="'4.6'!A1" display="Pisos" xr:uid="{00000000-0004-0000-0D00-00000E000000}"/>
    <hyperlink ref="A12" location="'4.6'!A1" display="Carga manual e descarga mecanica de material a granel (agregados, pedra-de-mao, paralelos, terra e escombro), compreendendo os tempos para carga, descarga e manobras do Caminhao Basculante a oleo diesel, com capacidade util de 12t, empregando 4 serventes " xr:uid="{00000000-0004-0000-0D00-00000F000000}"/>
    <hyperlink ref="B12" location="'4.6'!A1" display="Carga manual e descarga mecanica de material a granel (agregados, pedra-de-mao, paralelos, terra e escombro), compreendendo os tempos para carga, descarga e manobras do Caminhao Basculante a oleo diesel, com capacidade util de 12t, empregando 4 serventes " xr:uid="{00000000-0004-0000-0D00-000010000000}"/>
    <hyperlink ref="C12" location="'4.6'!A1" display="Carga manual e descarga mecanica de material a granel (agregados, pedra-de-mao, paralelos, terra e escombro), compreendendo os tempos para carga, descarga e manobras do Caminhao Basculante a oleo diesel, com capacidade util de 12t, empregando 4 serventes " xr:uid="{00000000-0004-0000-0D00-000011000000}"/>
    <hyperlink ref="D12" location="'4.6'!A1" display="Carga manual e descarga mecanica de material a granel (agregados, pedra-de-mao, paralelos, terra e escombro), compreendendo os tempos para carga, descarga e manobras do Caminhao Basculante a oleo diesel, com capacidade util de 12t, empregando 4 serventes " xr:uid="{00000000-0004-0000-0D00-000012000000}"/>
    <hyperlink ref="E12" location="'4.6'!A1" display="Carga manual e descarga mecanica de material a granel (agregados, pedra-de-mao, paralelos, terra e escombro), compreendendo os tempos para carga, descarga e manobras do Caminhao Basculante a oleo diesel, com capacidade util de 12t, empregando 4 serventes " xr:uid="{00000000-0004-0000-0D00-000013000000}"/>
    <hyperlink ref="A13" location="'4.6'!A1" display="Carga manual e descarga mecanica de material a granel (agregados, pedra-de-mao, paralelos, terra e escombro), compreendendo os tempos para carga, descarga e manobras do Caminhao Basculante a oleo diesel, com capacidade util de 12t, empregando 4 serventes " xr:uid="{00000000-0004-0000-0D00-000014000000}"/>
    <hyperlink ref="B13" location="'4.6'!A1" display="Carga manual e descarga mecanica de material a granel (agregados, pedra-de-mao, paralelos, terra e escombro), compreendendo os tempos para carga, descarga e manobras do Caminhao Basculante a oleo diesel, com capacidade util de 12t, empregando 4 serventes " xr:uid="{00000000-0004-0000-0D00-000015000000}"/>
    <hyperlink ref="C13" location="'4.6'!A1" display="Carga manual e descarga mecanica de material a granel (agregados, pedra-de-mao, paralelos, terra e escombro), compreendendo os tempos para carga, descarga e manobras do Caminhao Basculante a oleo diesel, com capacidade util de 12t, empregando 4 serventes " xr:uid="{00000000-0004-0000-0D00-000016000000}"/>
    <hyperlink ref="D13" location="'4.6'!A1" display="Carga manual e descarga mecanica de material a granel (agregados, pedra-de-mao, paralelos, terra e escombro), compreendendo os tempos para carga, descarga e manobras do Caminhao Basculante a oleo diesel, com capacidade util de 12t, empregando 4 serventes " xr:uid="{00000000-0004-0000-0D00-000017000000}"/>
    <hyperlink ref="E13" location="'4.6'!A1" display="Carga manual e descarga mecanica de material a granel (agregados, pedra-de-mao, paralelos, terra e escombro), compreendendo os tempos para carga, descarga e manobras do Caminhao Basculante a oleo diesel, com capacidade util de 12t, empregando 4 serventes " xr:uid="{00000000-0004-0000-0D00-000018000000}"/>
    <hyperlink ref="A15" location="'4.6'!A1" display="Pisos" xr:uid="{00000000-0004-0000-0D00-000019000000}"/>
    <hyperlink ref="B15" location="'4.6'!A1" display="Pisos" xr:uid="{00000000-0004-0000-0D00-00001A000000}"/>
    <hyperlink ref="C15" location="'4.6'!A1" display="Pisos" xr:uid="{00000000-0004-0000-0D00-00001B000000}"/>
    <hyperlink ref="D15" location="'4.6'!A1" display="Pisos" xr:uid="{00000000-0004-0000-0D00-00001C000000}"/>
    <hyperlink ref="E15" location="'4.6'!A1" display="Pisos" xr:uid="{00000000-0004-0000-0D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Planilha16"/>
  <dimension ref="A1:E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7" t="s">
        <v>40</v>
      </c>
      <c r="B1" s="27" t="s">
        <v>40</v>
      </c>
      <c r="C1" s="27" t="s">
        <v>40</v>
      </c>
      <c r="D1" s="27" t="s">
        <v>40</v>
      </c>
      <c r="E1" s="27" t="s">
        <v>40</v>
      </c>
    </row>
    <row r="2" spans="1:5">
      <c r="A2" s="27" t="s">
        <v>40</v>
      </c>
      <c r="B2" s="27" t="s">
        <v>40</v>
      </c>
      <c r="C2" s="27" t="s">
        <v>40</v>
      </c>
      <c r="D2" s="27" t="s">
        <v>40</v>
      </c>
      <c r="E2" s="27" t="s">
        <v>40</v>
      </c>
    </row>
    <row r="4" spans="1:5">
      <c r="A4" s="21" t="s">
        <v>53</v>
      </c>
      <c r="B4" s="21" t="s">
        <v>53</v>
      </c>
      <c r="C4" s="21" t="s">
        <v>53</v>
      </c>
      <c r="D4" s="21" t="s">
        <v>53</v>
      </c>
      <c r="E4" s="21" t="s">
        <v>53</v>
      </c>
    </row>
    <row r="5" spans="1:5">
      <c r="A5" s="26" t="s">
        <v>85</v>
      </c>
      <c r="B5" s="26" t="s">
        <v>85</v>
      </c>
      <c r="C5" s="26" t="s">
        <v>85</v>
      </c>
      <c r="D5" s="26" t="s">
        <v>85</v>
      </c>
      <c r="E5" s="26" t="s">
        <v>85</v>
      </c>
    </row>
    <row r="6" spans="1:5">
      <c r="A6" s="7" t="s">
        <v>87</v>
      </c>
      <c r="B6" s="7" t="s">
        <v>88</v>
      </c>
      <c r="C6" s="7" t="s">
        <v>89</v>
      </c>
      <c r="D6" s="7" t="s">
        <v>90</v>
      </c>
      <c r="E6" s="7" t="s">
        <v>91</v>
      </c>
    </row>
    <row r="7" spans="1:5" ht="24.75">
      <c r="A7" s="8" t="s">
        <v>92</v>
      </c>
      <c r="B7" s="8" t="s">
        <v>93</v>
      </c>
      <c r="C7" s="8" t="s">
        <v>61</v>
      </c>
      <c r="D7" s="8" t="s">
        <v>94</v>
      </c>
      <c r="E7" s="8">
        <v>721.69</v>
      </c>
    </row>
    <row r="8" spans="1:5">
      <c r="A8" s="32"/>
      <c r="B8" s="32"/>
      <c r="C8" s="32">
        <f>SUBTOTAL(103,Elements471[Elemento])</f>
        <v>1</v>
      </c>
      <c r="D8" s="32"/>
      <c r="E8" s="32">
        <f>SUBTOTAL(109,Elements471[Totais:])</f>
        <v>721.69</v>
      </c>
    </row>
  </sheetData>
  <mergeCells count="3">
    <mergeCell ref="A1:E2"/>
    <mergeCell ref="A4:E4"/>
    <mergeCell ref="A5:E5"/>
  </mergeCells>
  <hyperlinks>
    <hyperlink ref="A1" location="'4.7'!A1" display="CARGA E DESCARGA MANUAL DE ANDAIME TUBULAR,INCLUSIVE TEMPO DE ESPERA DO CAMINHAO,CONSIDERANDO-SE A AREA DE PROJECAO VERTICAL" xr:uid="{00000000-0004-0000-0E00-000000000000}"/>
    <hyperlink ref="B1" location="'4.7'!A1" display="CARGA E DESCARGA MANUAL DE ANDAIME TUBULAR,INCLUSIVE TEMPO DE ESPERA DO CAMINHAO,CONSIDERANDO-SE A AREA DE PROJECAO VERTICAL" xr:uid="{00000000-0004-0000-0E00-000001000000}"/>
    <hyperlink ref="C1" location="'4.7'!A1" display="CARGA E DESCARGA MANUAL DE ANDAIME TUBULAR,INCLUSIVE TEMPO DE ESPERA DO CAMINHAO,CONSIDERANDO-SE A AREA DE PROJECAO VERTICAL" xr:uid="{00000000-0004-0000-0E00-000002000000}"/>
    <hyperlink ref="D1" location="'4.7'!A1" display="CARGA E DESCARGA MANUAL DE ANDAIME TUBULAR,INCLUSIVE TEMPO DE ESPERA DO CAMINHAO,CONSIDERANDO-SE A AREA DE PROJECAO VERTICAL" xr:uid="{00000000-0004-0000-0E00-000003000000}"/>
    <hyperlink ref="E1" location="'4.7'!A1" display="CARGA E DESCARGA MANUAL DE ANDAIME TUBULAR,INCLUSIVE TEMPO DE ESPERA DO CAMINHAO,CONSIDERANDO-SE A AREA DE PROJECAO VERTICAL" xr:uid="{00000000-0004-0000-0E00-000004000000}"/>
    <hyperlink ref="A2" location="'4.7'!A1" display="CARGA E DESCARGA MANUAL DE ANDAIME TUBULAR,INCLUSIVE TEMPO DE ESPERA DO CAMINHAO,CONSIDERANDO-SE A AREA DE PROJECAO VERTICAL" xr:uid="{00000000-0004-0000-0E00-000005000000}"/>
    <hyperlink ref="B2" location="'4.7'!A1" display="CARGA E DESCARGA MANUAL DE ANDAIME TUBULAR,INCLUSIVE TEMPO DE ESPERA DO CAMINHAO,CONSIDERANDO-SE A AREA DE PROJECAO VERTICAL" xr:uid="{00000000-0004-0000-0E00-000006000000}"/>
    <hyperlink ref="C2" location="'4.7'!A1" display="CARGA E DESCARGA MANUAL DE ANDAIME TUBULAR,INCLUSIVE TEMPO DE ESPERA DO CAMINHAO,CONSIDERANDO-SE A AREA DE PROJECAO VERTICAL" xr:uid="{00000000-0004-0000-0E00-000007000000}"/>
    <hyperlink ref="D2" location="'4.7'!A1" display="CARGA E DESCARGA MANUAL DE ANDAIME TUBULAR,INCLUSIVE TEMPO DE ESPERA DO CAMINHAO,CONSIDERANDO-SE A AREA DE PROJECAO VERTICAL" xr:uid="{00000000-0004-0000-0E00-000008000000}"/>
    <hyperlink ref="E2" location="'4.7'!A1" display="CARGA E DESCARGA MANUAL DE ANDAIME TUBULAR,INCLUSIVE TEMPO DE ESPERA DO CAMINHAO,CONSIDERANDO-SE A AREA DE PROJECAO VERTICAL" xr:uid="{00000000-0004-0000-0E00-000009000000}"/>
    <hyperlink ref="A4" location="'4.7'!A1" display="Pisos" xr:uid="{00000000-0004-0000-0E00-00000A000000}"/>
    <hyperlink ref="B4" location="'4.7'!A1" display="Pisos" xr:uid="{00000000-0004-0000-0E00-00000B000000}"/>
    <hyperlink ref="C4" location="'4.7'!A1" display="Pisos" xr:uid="{00000000-0004-0000-0E00-00000C000000}"/>
    <hyperlink ref="D4" location="'4.7'!A1" display="Pisos" xr:uid="{00000000-0004-0000-0E00-00000D000000}"/>
    <hyperlink ref="E4" location="'4.7'!A1" display="Pisos" xr:uid="{00000000-0004-0000-0E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0CD6D-7189-4C17-ADF8-03D5A5DA0B65}">
  <sheetPr codeName="Planilha18"/>
  <dimension ref="A1:E8"/>
  <sheetViews>
    <sheetView showGridLines="0" workbookViewId="0">
      <selection sqref="A1:E2"/>
    </sheetView>
  </sheetViews>
  <sheetFormatPr defaultRowHeight="15"/>
  <cols>
    <col min="1" max="1" width="26" style="13" customWidth="1"/>
    <col min="2" max="2" width="55" style="13" customWidth="1"/>
    <col min="3" max="3" width="34" style="13" customWidth="1"/>
    <col min="4" max="4" width="12" style="13" customWidth="1"/>
    <col min="5" max="5" width="14" style="13" customWidth="1"/>
    <col min="6" max="16384" width="9.140625" style="13"/>
  </cols>
  <sheetData>
    <row r="1" spans="1:5">
      <c r="A1" s="29" t="s">
        <v>45</v>
      </c>
      <c r="B1" s="29" t="s">
        <v>447</v>
      </c>
      <c r="C1" s="29" t="s">
        <v>447</v>
      </c>
      <c r="D1" s="29" t="s">
        <v>447</v>
      </c>
      <c r="E1" s="29" t="s">
        <v>447</v>
      </c>
    </row>
    <row r="2" spans="1:5">
      <c r="A2" s="29" t="s">
        <v>447</v>
      </c>
      <c r="B2" s="29" t="s">
        <v>447</v>
      </c>
      <c r="C2" s="29" t="s">
        <v>447</v>
      </c>
      <c r="D2" s="29" t="s">
        <v>447</v>
      </c>
      <c r="E2" s="29" t="s">
        <v>447</v>
      </c>
    </row>
    <row r="4" spans="1:5">
      <c r="A4" s="30" t="s">
        <v>448</v>
      </c>
      <c r="B4" s="30" t="s">
        <v>448</v>
      </c>
      <c r="C4" s="30" t="s">
        <v>448</v>
      </c>
      <c r="D4" s="30" t="s">
        <v>448</v>
      </c>
      <c r="E4" s="30" t="s">
        <v>448</v>
      </c>
    </row>
    <row r="5" spans="1:5">
      <c r="A5" s="31" t="s">
        <v>54</v>
      </c>
      <c r="B5" s="31" t="s">
        <v>54</v>
      </c>
      <c r="C5" s="31" t="s">
        <v>54</v>
      </c>
      <c r="D5" s="31" t="s">
        <v>54</v>
      </c>
      <c r="E5" s="31" t="s">
        <v>54</v>
      </c>
    </row>
    <row r="6" spans="1:5">
      <c r="A6" s="14" t="s">
        <v>87</v>
      </c>
      <c r="B6" s="14" t="s">
        <v>88</v>
      </c>
      <c r="C6" s="14" t="s">
        <v>89</v>
      </c>
      <c r="D6" s="14" t="s">
        <v>90</v>
      </c>
      <c r="E6" s="14" t="s">
        <v>91</v>
      </c>
    </row>
    <row r="7" spans="1:5" ht="24.75">
      <c r="A7" s="15" t="s">
        <v>449</v>
      </c>
      <c r="B7" s="15" t="s">
        <v>93</v>
      </c>
      <c r="C7" s="15" t="s">
        <v>450</v>
      </c>
      <c r="D7" s="15" t="s">
        <v>451</v>
      </c>
      <c r="E7" s="15">
        <v>21663.25</v>
      </c>
    </row>
    <row r="8" spans="1:5">
      <c r="A8"/>
      <c r="B8"/>
      <c r="C8" s="32">
        <f>SUBTOTAL(103,Elements52113[Elemento])</f>
        <v>1</v>
      </c>
      <c r="D8"/>
      <c r="E8" s="32">
        <f>SUBTOTAL(109,Elements52113[Totais:])</f>
        <v>21663.25</v>
      </c>
    </row>
  </sheetData>
  <mergeCells count="3">
    <mergeCell ref="A1:E2"/>
    <mergeCell ref="A4:E4"/>
    <mergeCell ref="A5:E5"/>
  </mergeCells>
  <hyperlinks>
    <hyperlink ref="A1" location="'5.2'!A1" display="MONTAGEM E DESMONTAGEM DE ANDAIME COM ELEMENTOS TUBULARES,CONSIDERANDO-SE A AREA VERTICAL RECOBERTA" xr:uid="{CD0580C3-C2EA-4157-AF95-1FF5F66C5746}"/>
    <hyperlink ref="B1" location="'5.2'!A1" display="MONTAGEM E DESMONTAGEM DE ANDAIME COM ELEMENTOS TUBULARES,CONSIDERANDO-SE A AREA VERTICAL RECOBERTA" xr:uid="{77B68474-A53A-422C-AC59-C3505A2CA7CF}"/>
    <hyperlink ref="C1" location="'5.2'!A1" display="MONTAGEM E DESMONTAGEM DE ANDAIME COM ELEMENTOS TUBULARES,CONSIDERANDO-SE A AREA VERTICAL RECOBERTA" xr:uid="{096E3D6D-266B-4F32-9D2A-7A8C3C51D662}"/>
    <hyperlink ref="D1" location="'5.2'!A1" display="MONTAGEM E DESMONTAGEM DE ANDAIME COM ELEMENTOS TUBULARES,CONSIDERANDO-SE A AREA VERTICAL RECOBERTA" xr:uid="{9D3CA15A-CCE8-410A-9AF0-07FEE78E3DBD}"/>
    <hyperlink ref="E1" location="'5.2'!A1" display="MONTAGEM E DESMONTAGEM DE ANDAIME COM ELEMENTOS TUBULARES,CONSIDERANDO-SE A AREA VERTICAL RECOBERTA" xr:uid="{3EC58797-AA51-4591-A650-411C5E98C506}"/>
    <hyperlink ref="A2" location="'5.2'!A1" display="MONTAGEM E DESMONTAGEM DE ANDAIME COM ELEMENTOS TUBULARES,CONSIDERANDO-SE A AREA VERTICAL RECOBERTA" xr:uid="{670E92C3-3C5C-4821-AC61-AA79381AD65A}"/>
    <hyperlink ref="B2" location="'5.2'!A1" display="MONTAGEM E DESMONTAGEM DE ANDAIME COM ELEMENTOS TUBULARES,CONSIDERANDO-SE A AREA VERTICAL RECOBERTA" xr:uid="{38A7184F-233E-4AC9-BCF7-5A09E2454FD3}"/>
    <hyperlink ref="C2" location="'5.2'!A1" display="MONTAGEM E DESMONTAGEM DE ANDAIME COM ELEMENTOS TUBULARES,CONSIDERANDO-SE A AREA VERTICAL RECOBERTA" xr:uid="{E924FD4C-F19A-4C84-9AE4-0D63F3A69D9B}"/>
    <hyperlink ref="D2" location="'5.2'!A1" display="MONTAGEM E DESMONTAGEM DE ANDAIME COM ELEMENTOS TUBULARES,CONSIDERANDO-SE A AREA VERTICAL RECOBERTA" xr:uid="{A2356F6F-D08B-46A0-AC2C-E6ABA895AB67}"/>
    <hyperlink ref="E2" location="'5.2'!A1" display="MONTAGEM E DESMONTAGEM DE ANDAIME COM ELEMENTOS TUBULARES,CONSIDERANDO-SE A AREA VERTICAL RECOBERTA" xr:uid="{AC02AE26-950A-4E43-BDA6-4FAF0D9F20CE}"/>
    <hyperlink ref="A4" location="'5.2'!A1" display="Pisos (Área)" xr:uid="{0E101047-FB91-4780-91ED-B725951DA912}"/>
    <hyperlink ref="B4" location="'5.2'!A1" display="Pisos (Área)" xr:uid="{AC1B23A9-8E33-45D2-8D8C-204FEF8DCFF9}"/>
    <hyperlink ref="C4" location="'5.2'!A1" display="Pisos (Área)" xr:uid="{4CC85E20-4E75-4130-B609-C35DCD0DE948}"/>
    <hyperlink ref="D4" location="'5.2'!A1" display="Pisos (Área)" xr:uid="{0DCCEC69-CC8C-4BE9-A721-F0DBE5588CB0}"/>
    <hyperlink ref="E4" location="'5.2'!A1" display="Pisos (Área)" xr:uid="{66923ACD-C06C-4DE5-AE44-BADF4770DFD7}"/>
    <hyperlink ref="A1:E2" location="'4.8'!A1" display="MONTAGEM E DESMONTAGEM DE ANDAIME COM ELEMENTOS TUBULARES,CONSIDERANDO-SE A AREA VERTICAL RECOBERTA" xr:uid="{812C7520-6BC2-4E85-92EE-830EAA8DD969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tabColor rgb="FFD8ECF6"/>
  </sheetPr>
  <dimension ref="A1:F2"/>
  <sheetViews>
    <sheetView showGridLines="0" workbookViewId="0">
      <selection activeCell="I1" sqref="G1:I1048576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</cols>
  <sheetData>
    <row r="1" spans="1:6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</row>
    <row r="2" spans="1:6">
      <c r="A2" s="3" t="s">
        <v>9</v>
      </c>
      <c r="B2" s="4"/>
      <c r="C2" s="4"/>
      <c r="D2" s="3" t="s">
        <v>10</v>
      </c>
      <c r="E2" s="4"/>
      <c r="F2" s="3">
        <v>1</v>
      </c>
    </row>
  </sheetData>
  <hyperlinks>
    <hyperlink ref="A2" location="'Orçamento'!A1" display="4" xr:uid="{00000000-0004-0000-0100-000000000000}"/>
  </hyperlink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3">
    <tabColor rgb="FFDFF0D8"/>
  </sheetPr>
  <dimension ref="A1:F38"/>
  <sheetViews>
    <sheetView showGridLines="0" workbookViewId="0">
      <selection activeCell="E11" sqref="E11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</cols>
  <sheetData>
    <row r="1" spans="1:6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</row>
    <row r="2" spans="1:6" ht="24.75">
      <c r="A2" s="5" t="s">
        <v>11</v>
      </c>
      <c r="B2" s="5" t="s">
        <v>12</v>
      </c>
      <c r="C2" s="5" t="s">
        <v>13</v>
      </c>
      <c r="D2" s="5" t="s">
        <v>14</v>
      </c>
      <c r="E2" s="5" t="s">
        <v>15</v>
      </c>
      <c r="F2" s="5" t="s">
        <v>47</v>
      </c>
    </row>
    <row r="5" spans="1:6">
      <c r="A5" s="19" t="s">
        <v>48</v>
      </c>
      <c r="B5" s="19" t="s">
        <v>48</v>
      </c>
      <c r="C5" s="19" t="s">
        <v>48</v>
      </c>
      <c r="D5" s="19" t="s">
        <v>48</v>
      </c>
      <c r="E5" s="19" t="s">
        <v>48</v>
      </c>
    </row>
    <row r="6" spans="1:6">
      <c r="A6" s="20"/>
      <c r="B6" s="20"/>
      <c r="C6" s="20"/>
      <c r="D6" s="20"/>
      <c r="E6" s="20"/>
    </row>
    <row r="7" spans="1:6">
      <c r="A7" s="7" t="s">
        <v>1</v>
      </c>
      <c r="B7" s="7" t="s">
        <v>49</v>
      </c>
      <c r="C7" s="7" t="s">
        <v>50</v>
      </c>
      <c r="D7" s="7" t="s">
        <v>51</v>
      </c>
      <c r="E7" s="7" t="s">
        <v>8</v>
      </c>
    </row>
    <row r="8" spans="1:6">
      <c r="A8" s="8">
        <v>1</v>
      </c>
      <c r="B8" s="8" t="s">
        <v>52</v>
      </c>
      <c r="C8" s="8">
        <v>1</v>
      </c>
      <c r="D8" s="8" t="s">
        <v>53</v>
      </c>
      <c r="E8" s="8">
        <v>1</v>
      </c>
    </row>
    <row r="9" spans="1:6">
      <c r="A9" s="8">
        <v>2</v>
      </c>
      <c r="B9" s="8" t="s">
        <v>52</v>
      </c>
      <c r="C9" s="8">
        <v>1</v>
      </c>
      <c r="D9" s="8" t="s">
        <v>53</v>
      </c>
      <c r="E9" s="8">
        <v>1</v>
      </c>
    </row>
    <row r="10" spans="1:6">
      <c r="A10" s="8" t="s">
        <v>54</v>
      </c>
      <c r="B10" s="8" t="s">
        <v>54</v>
      </c>
      <c r="C10" s="8">
        <f>SUBTOTAL(109,Criteria_Summary4.1[Elementos])</f>
        <v>2</v>
      </c>
      <c r="D10" s="8" t="s">
        <v>54</v>
      </c>
      <c r="E10" s="8">
        <f>SUBTOTAL(109,Criteria_Summary4.1[Total])</f>
        <v>2</v>
      </c>
    </row>
    <row r="11" spans="1:6" ht="30">
      <c r="A11" s="9" t="s">
        <v>55</v>
      </c>
      <c r="B11" s="9">
        <v>37.5</v>
      </c>
      <c r="C11" s="10"/>
      <c r="D11" s="10"/>
      <c r="E11" s="9">
        <v>75</v>
      </c>
    </row>
    <row r="14" spans="1:6">
      <c r="A14" s="21" t="s">
        <v>53</v>
      </c>
      <c r="B14" s="21" t="s">
        <v>53</v>
      </c>
      <c r="C14" s="21" t="s">
        <v>53</v>
      </c>
      <c r="D14" s="21" t="s">
        <v>53</v>
      </c>
      <c r="E14" s="21" t="s">
        <v>53</v>
      </c>
    </row>
    <row r="15" spans="1:6">
      <c r="A15" s="22"/>
      <c r="B15" s="22"/>
      <c r="C15" s="22"/>
      <c r="D15" s="22"/>
      <c r="E15" s="22"/>
    </row>
    <row r="16" spans="1:6">
      <c r="A16" s="11" t="s">
        <v>49</v>
      </c>
      <c r="B16" s="11" t="s">
        <v>50</v>
      </c>
      <c r="C16" s="23" t="s">
        <v>56</v>
      </c>
      <c r="D16" s="23" t="s">
        <v>56</v>
      </c>
      <c r="E16" s="11" t="s">
        <v>8</v>
      </c>
    </row>
    <row r="17" spans="1:5">
      <c r="A17" s="8" t="s">
        <v>52</v>
      </c>
      <c r="B17" s="8">
        <v>1</v>
      </c>
      <c r="C17" s="24" t="s">
        <v>57</v>
      </c>
      <c r="D17" s="24" t="s">
        <v>57</v>
      </c>
      <c r="E17" s="8">
        <v>1</v>
      </c>
    </row>
    <row r="19" spans="1:5">
      <c r="A19" s="25" t="s">
        <v>58</v>
      </c>
      <c r="B19" s="25" t="s">
        <v>58</v>
      </c>
      <c r="C19" s="25" t="s">
        <v>58</v>
      </c>
      <c r="D19" s="25" t="s">
        <v>58</v>
      </c>
      <c r="E19" s="25" t="s">
        <v>58</v>
      </c>
    </row>
    <row r="20" spans="1:5">
      <c r="A20" s="23" t="s">
        <v>59</v>
      </c>
      <c r="B20" s="11"/>
      <c r="C20" s="11"/>
      <c r="D20" s="11" t="s">
        <v>49</v>
      </c>
      <c r="E20" s="11"/>
    </row>
    <row r="21" spans="1:5">
      <c r="A21" s="24" t="s">
        <v>60</v>
      </c>
      <c r="B21" s="24" t="s">
        <v>60</v>
      </c>
      <c r="C21" s="24" t="s">
        <v>60</v>
      </c>
      <c r="D21" s="8" t="s">
        <v>61</v>
      </c>
      <c r="E21" s="8" t="s">
        <v>62</v>
      </c>
    </row>
    <row r="23" spans="1:5">
      <c r="A23" s="25" t="s">
        <v>63</v>
      </c>
      <c r="B23" s="25" t="s">
        <v>63</v>
      </c>
      <c r="C23" s="25" t="s">
        <v>63</v>
      </c>
      <c r="D23" s="25" t="s">
        <v>63</v>
      </c>
      <c r="E23" s="25" t="s">
        <v>63</v>
      </c>
    </row>
    <row r="24" spans="1:5">
      <c r="A24" s="11" t="s">
        <v>49</v>
      </c>
      <c r="B24" s="11" t="s">
        <v>64</v>
      </c>
      <c r="C24" s="11" t="s">
        <v>65</v>
      </c>
      <c r="D24" s="11" t="s">
        <v>66</v>
      </c>
      <c r="E24" s="11"/>
    </row>
    <row r="25" spans="1:5">
      <c r="A25" s="8" t="s">
        <v>67</v>
      </c>
      <c r="B25" s="8" t="s">
        <v>68</v>
      </c>
      <c r="C25" s="8" t="s">
        <v>69</v>
      </c>
      <c r="D25" s="8" t="s">
        <v>70</v>
      </c>
      <c r="E25" s="8" t="s">
        <v>71</v>
      </c>
    </row>
    <row r="27" spans="1:5">
      <c r="A27" s="21" t="s">
        <v>53</v>
      </c>
      <c r="B27" s="21" t="s">
        <v>53</v>
      </c>
      <c r="C27" s="21" t="s">
        <v>53</v>
      </c>
      <c r="D27" s="21" t="s">
        <v>53</v>
      </c>
      <c r="E27" s="21" t="s">
        <v>53</v>
      </c>
    </row>
    <row r="28" spans="1:5">
      <c r="A28" s="22"/>
      <c r="B28" s="22"/>
      <c r="C28" s="22"/>
      <c r="D28" s="22"/>
      <c r="E28" s="22"/>
    </row>
    <row r="29" spans="1:5">
      <c r="A29" s="11" t="s">
        <v>49</v>
      </c>
      <c r="B29" s="11" t="s">
        <v>50</v>
      </c>
      <c r="C29" s="23" t="s">
        <v>56</v>
      </c>
      <c r="D29" s="23" t="s">
        <v>56</v>
      </c>
      <c r="E29" s="11" t="s">
        <v>8</v>
      </c>
    </row>
    <row r="30" spans="1:5">
      <c r="A30" s="8" t="s">
        <v>52</v>
      </c>
      <c r="B30" s="8">
        <v>1</v>
      </c>
      <c r="C30" s="24" t="s">
        <v>57</v>
      </c>
      <c r="D30" s="24" t="s">
        <v>57</v>
      </c>
      <c r="E30" s="8">
        <v>1</v>
      </c>
    </row>
    <row r="32" spans="1:5">
      <c r="A32" s="25" t="s">
        <v>58</v>
      </c>
      <c r="B32" s="25" t="s">
        <v>58</v>
      </c>
      <c r="C32" s="25" t="s">
        <v>58</v>
      </c>
      <c r="D32" s="25" t="s">
        <v>58</v>
      </c>
      <c r="E32" s="25" t="s">
        <v>58</v>
      </c>
    </row>
    <row r="33" spans="1:5">
      <c r="A33" s="23" t="s">
        <v>59</v>
      </c>
      <c r="B33" s="11"/>
      <c r="C33" s="11"/>
      <c r="D33" s="11" t="s">
        <v>49</v>
      </c>
      <c r="E33" s="11"/>
    </row>
    <row r="34" spans="1:5">
      <c r="A34" s="24" t="s">
        <v>60</v>
      </c>
      <c r="B34" s="24" t="s">
        <v>60</v>
      </c>
      <c r="C34" s="24" t="s">
        <v>60</v>
      </c>
      <c r="D34" s="8" t="s">
        <v>61</v>
      </c>
      <c r="E34" s="8" t="s">
        <v>62</v>
      </c>
    </row>
    <row r="36" spans="1:5">
      <c r="A36" s="25" t="s">
        <v>63</v>
      </c>
      <c r="B36" s="25" t="s">
        <v>63</v>
      </c>
      <c r="C36" s="25" t="s">
        <v>63</v>
      </c>
      <c r="D36" s="25" t="s">
        <v>63</v>
      </c>
      <c r="E36" s="25" t="s">
        <v>63</v>
      </c>
    </row>
    <row r="37" spans="1:5">
      <c r="A37" s="11" t="s">
        <v>49</v>
      </c>
      <c r="B37" s="11" t="s">
        <v>64</v>
      </c>
      <c r="C37" s="11" t="s">
        <v>65</v>
      </c>
      <c r="D37" s="11" t="s">
        <v>66</v>
      </c>
      <c r="E37" s="11"/>
    </row>
    <row r="38" spans="1:5">
      <c r="A38" s="8" t="s">
        <v>67</v>
      </c>
      <c r="B38" s="8" t="s">
        <v>68</v>
      </c>
      <c r="C38" s="8" t="s">
        <v>72</v>
      </c>
      <c r="D38" s="8" t="s">
        <v>73</v>
      </c>
      <c r="E38" s="8" t="s">
        <v>71</v>
      </c>
    </row>
  </sheetData>
  <mergeCells count="18">
    <mergeCell ref="A33"/>
    <mergeCell ref="A34:C34"/>
    <mergeCell ref="A36:E36"/>
    <mergeCell ref="A27:E27"/>
    <mergeCell ref="A28:E28"/>
    <mergeCell ref="C29:D29"/>
    <mergeCell ref="C30:D30"/>
    <mergeCell ref="A32:E32"/>
    <mergeCell ref="C17:D17"/>
    <mergeCell ref="A19:E19"/>
    <mergeCell ref="A20"/>
    <mergeCell ref="A21:C21"/>
    <mergeCell ref="A23:E23"/>
    <mergeCell ref="A5:E5"/>
    <mergeCell ref="A6:E6"/>
    <mergeCell ref="A14:E14"/>
    <mergeCell ref="A15:E15"/>
    <mergeCell ref="C16:D16"/>
  </mergeCells>
  <hyperlinks>
    <hyperlink ref="A2" location="'4'!A1" display="4.1" xr:uid="{00000000-0004-0000-0200-000000000000}"/>
    <hyperlink ref="F2" location="'4.1E'!A1" display="75" xr:uid="{00000000-0004-0000-0200-000001000000}"/>
    <hyperlink ref="E11" location="'4.1E'!A1" display="'4.1E'!A1" xr:uid="{00000000-0004-0000-0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4">
    <tabColor rgb="FFDFF0D8"/>
  </sheetPr>
  <dimension ref="A1:F22"/>
  <sheetViews>
    <sheetView showGridLines="0" workbookViewId="0">
      <selection activeCell="G1" sqref="G1:I1048576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3.28515625" bestFit="1" customWidth="1"/>
  </cols>
  <sheetData>
    <row r="1" spans="1:6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</row>
    <row r="2" spans="1:6" ht="24.75">
      <c r="A2" s="5" t="s">
        <v>17</v>
      </c>
      <c r="B2" s="5" t="s">
        <v>454</v>
      </c>
      <c r="C2" s="5" t="s">
        <v>18</v>
      </c>
      <c r="D2" s="12" t="s">
        <v>452</v>
      </c>
      <c r="E2" s="5" t="s">
        <v>453</v>
      </c>
      <c r="F2" s="5" t="s">
        <v>21</v>
      </c>
    </row>
    <row r="5" spans="1:6">
      <c r="A5" s="19" t="s">
        <v>48</v>
      </c>
      <c r="B5" s="19" t="s">
        <v>48</v>
      </c>
      <c r="C5" s="19" t="s">
        <v>48</v>
      </c>
      <c r="D5" s="19" t="s">
        <v>48</v>
      </c>
      <c r="E5" s="19" t="s">
        <v>48</v>
      </c>
    </row>
    <row r="6" spans="1:6">
      <c r="A6" s="20"/>
      <c r="B6" s="20"/>
      <c r="C6" s="20"/>
      <c r="D6" s="20"/>
      <c r="E6" s="20"/>
    </row>
    <row r="7" spans="1:6">
      <c r="A7" s="7" t="s">
        <v>1</v>
      </c>
      <c r="B7" s="7" t="s">
        <v>49</v>
      </c>
      <c r="C7" s="7" t="s">
        <v>50</v>
      </c>
      <c r="D7" s="7" t="s">
        <v>51</v>
      </c>
      <c r="E7" s="7" t="s">
        <v>8</v>
      </c>
    </row>
    <row r="8" spans="1:6">
      <c r="A8" s="8">
        <v>1</v>
      </c>
      <c r="B8" s="8" t="s">
        <v>74</v>
      </c>
      <c r="C8" s="8">
        <v>2</v>
      </c>
      <c r="D8" s="8" t="s">
        <v>53</v>
      </c>
      <c r="E8" s="8">
        <v>1439.457969906284</v>
      </c>
    </row>
    <row r="9" spans="1:6">
      <c r="A9" s="8">
        <v>2</v>
      </c>
      <c r="B9" s="8" t="s">
        <v>74</v>
      </c>
      <c r="C9" s="8">
        <v>2</v>
      </c>
      <c r="D9" s="8" t="s">
        <v>53</v>
      </c>
      <c r="E9" s="8">
        <v>542.29999999999995</v>
      </c>
    </row>
    <row r="10" spans="1:6">
      <c r="A10" s="8" t="s">
        <v>54</v>
      </c>
      <c r="B10" s="8" t="s">
        <v>54</v>
      </c>
      <c r="C10" s="8">
        <f>SUBTOTAL(109,Criteria_Summary4.2[Elementos])</f>
        <v>4</v>
      </c>
      <c r="D10" s="8" t="s">
        <v>54</v>
      </c>
      <c r="E10" s="8">
        <f>SUBTOTAL(109,Criteria_Summary4.2[Total])</f>
        <v>1981.757969906284</v>
      </c>
    </row>
    <row r="11" spans="1:6">
      <c r="A11" s="9" t="s">
        <v>75</v>
      </c>
      <c r="B11" s="9">
        <v>0</v>
      </c>
      <c r="C11" s="10"/>
      <c r="D11" s="10"/>
      <c r="E11" s="9">
        <v>1981.76</v>
      </c>
      <c r="F11" s="17"/>
    </row>
    <row r="14" spans="1:6">
      <c r="A14" s="21" t="s">
        <v>53</v>
      </c>
      <c r="B14" s="21" t="s">
        <v>53</v>
      </c>
      <c r="C14" s="21" t="s">
        <v>53</v>
      </c>
      <c r="D14" s="21" t="s">
        <v>53</v>
      </c>
      <c r="E14" s="21" t="s">
        <v>53</v>
      </c>
    </row>
    <row r="15" spans="1:6">
      <c r="A15" s="22"/>
      <c r="B15" s="22"/>
      <c r="C15" s="22"/>
      <c r="D15" s="22"/>
      <c r="E15" s="22"/>
    </row>
    <row r="16" spans="1:6">
      <c r="A16" s="11" t="s">
        <v>49</v>
      </c>
      <c r="B16" s="11" t="s">
        <v>50</v>
      </c>
      <c r="C16" s="23" t="s">
        <v>56</v>
      </c>
      <c r="D16" s="23" t="s">
        <v>56</v>
      </c>
      <c r="E16" s="11" t="s">
        <v>8</v>
      </c>
    </row>
    <row r="17" spans="1:5">
      <c r="A17" s="8" t="s">
        <v>74</v>
      </c>
      <c r="B17" s="8">
        <v>2</v>
      </c>
      <c r="C17" s="24" t="s">
        <v>76</v>
      </c>
      <c r="D17" s="24" t="s">
        <v>76</v>
      </c>
      <c r="E17" s="8">
        <v>1439.457969906284</v>
      </c>
    </row>
    <row r="19" spans="1:5">
      <c r="A19" s="21" t="s">
        <v>53</v>
      </c>
      <c r="B19" s="21" t="s">
        <v>53</v>
      </c>
      <c r="C19" s="21" t="s">
        <v>53</v>
      </c>
      <c r="D19" s="21" t="s">
        <v>53</v>
      </c>
      <c r="E19" s="21" t="s">
        <v>53</v>
      </c>
    </row>
    <row r="20" spans="1:5">
      <c r="A20" s="22"/>
      <c r="B20" s="22"/>
      <c r="C20" s="22"/>
      <c r="D20" s="22"/>
      <c r="E20" s="22"/>
    </row>
    <row r="21" spans="1:5">
      <c r="A21" s="11" t="s">
        <v>49</v>
      </c>
      <c r="B21" s="11" t="s">
        <v>50</v>
      </c>
      <c r="C21" s="23" t="s">
        <v>56</v>
      </c>
      <c r="D21" s="23" t="s">
        <v>56</v>
      </c>
      <c r="E21" s="11" t="s">
        <v>8</v>
      </c>
    </row>
    <row r="22" spans="1:5">
      <c r="A22" s="8" t="s">
        <v>74</v>
      </c>
      <c r="B22" s="8">
        <v>2</v>
      </c>
      <c r="C22" s="24" t="s">
        <v>77</v>
      </c>
      <c r="D22" s="24" t="s">
        <v>77</v>
      </c>
      <c r="E22" s="8">
        <v>542.29999999999995</v>
      </c>
    </row>
  </sheetData>
  <mergeCells count="10">
    <mergeCell ref="C17:D17"/>
    <mergeCell ref="A19:E19"/>
    <mergeCell ref="A20:E20"/>
    <mergeCell ref="C21:D21"/>
    <mergeCell ref="C22:D22"/>
    <mergeCell ref="A5:E5"/>
    <mergeCell ref="A6:E6"/>
    <mergeCell ref="A14:E14"/>
    <mergeCell ref="A15:E15"/>
    <mergeCell ref="C16:D16"/>
  </mergeCells>
  <hyperlinks>
    <hyperlink ref="A2" location="'4'!A1" display="4.2" xr:uid="{00000000-0004-0000-0300-000000000000}"/>
    <hyperlink ref="F2" location="'4.2E'!A1" display="1981,76" xr:uid="{00000000-0004-0000-0300-000001000000}"/>
    <hyperlink ref="E11" location="'4.2E'!A1" display="'4.2E'!A1" xr:uid="{00000000-0004-0000-0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5">
    <tabColor rgb="FFDFF0D8"/>
  </sheetPr>
  <dimension ref="A1:F2"/>
  <sheetViews>
    <sheetView showGridLines="0" workbookViewId="0">
      <selection activeCell="F2" sqref="F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</cols>
  <sheetData>
    <row r="1" spans="1:6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</row>
    <row r="2" spans="1:6" ht="24.75">
      <c r="A2" s="5" t="s">
        <v>22</v>
      </c>
      <c r="B2" s="5" t="s">
        <v>23</v>
      </c>
      <c r="C2" s="5" t="s">
        <v>18</v>
      </c>
      <c r="D2" s="5" t="s">
        <v>24</v>
      </c>
      <c r="E2" s="5" t="s">
        <v>25</v>
      </c>
      <c r="F2" s="5" t="s">
        <v>78</v>
      </c>
    </row>
  </sheetData>
  <hyperlinks>
    <hyperlink ref="A2" location="'4'!A1" display="4.3" xr:uid="{00000000-0004-0000-0400-000000000000}"/>
    <hyperlink ref="F2" location="'4.3E'!A1" display="59452,8" xr:uid="{00000000-0004-0000-0400-000001000000}"/>
  </hyperlink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6">
    <tabColor rgb="FFDFF0D8"/>
  </sheetPr>
  <dimension ref="A1:F2"/>
  <sheetViews>
    <sheetView showGridLines="0" workbookViewId="0">
      <selection activeCell="I1" sqref="G1:I1048576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</cols>
  <sheetData>
    <row r="1" spans="1:6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</row>
    <row r="2" spans="1:6">
      <c r="A2" s="5" t="s">
        <v>27</v>
      </c>
      <c r="B2" s="5" t="s">
        <v>28</v>
      </c>
      <c r="C2" s="5" t="s">
        <v>13</v>
      </c>
      <c r="D2" s="5" t="s">
        <v>29</v>
      </c>
      <c r="E2" s="5" t="s">
        <v>25</v>
      </c>
      <c r="F2" s="5" t="s">
        <v>79</v>
      </c>
    </row>
  </sheetData>
  <hyperlinks>
    <hyperlink ref="A2" location="'4'!A1" display="4.4" xr:uid="{00000000-0004-0000-0500-000000000000}"/>
    <hyperlink ref="F2" location="'4.4E'!A1" display="120" xr:uid="{00000000-0004-0000-0500-000001000000}"/>
  </hyperlink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ilha7">
    <tabColor rgb="FFDFF0D8"/>
  </sheetPr>
  <dimension ref="A1:F20"/>
  <sheetViews>
    <sheetView showGridLines="0" workbookViewId="0">
      <selection activeCell="G1" sqref="G1:I1048576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</cols>
  <sheetData>
    <row r="1" spans="1:6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</row>
    <row r="2" spans="1:6">
      <c r="A2" s="5" t="s">
        <v>31</v>
      </c>
      <c r="B2" s="5" t="s">
        <v>32</v>
      </c>
      <c r="C2" s="5" t="s">
        <v>13</v>
      </c>
      <c r="D2" s="5" t="s">
        <v>33</v>
      </c>
      <c r="E2" s="5" t="s">
        <v>15</v>
      </c>
      <c r="F2" s="5" t="s">
        <v>80</v>
      </c>
    </row>
    <row r="5" spans="1:6">
      <c r="A5" s="19" t="s">
        <v>48</v>
      </c>
      <c r="B5" s="19" t="s">
        <v>48</v>
      </c>
      <c r="C5" s="19" t="s">
        <v>48</v>
      </c>
      <c r="D5" s="19" t="s">
        <v>48</v>
      </c>
      <c r="E5" s="19" t="s">
        <v>48</v>
      </c>
    </row>
    <row r="6" spans="1:6">
      <c r="A6" s="20"/>
      <c r="B6" s="20"/>
      <c r="C6" s="20"/>
      <c r="D6" s="20"/>
      <c r="E6" s="20"/>
    </row>
    <row r="7" spans="1:6">
      <c r="A7" s="7" t="s">
        <v>1</v>
      </c>
      <c r="B7" s="7" t="s">
        <v>49</v>
      </c>
      <c r="C7" s="7" t="s">
        <v>50</v>
      </c>
      <c r="D7" s="7" t="s">
        <v>51</v>
      </c>
      <c r="E7" s="7" t="s">
        <v>8</v>
      </c>
    </row>
    <row r="8" spans="1:6">
      <c r="A8" s="8">
        <v>1</v>
      </c>
      <c r="B8" s="8" t="s">
        <v>52</v>
      </c>
      <c r="C8" s="8">
        <v>4</v>
      </c>
      <c r="D8" s="8" t="s">
        <v>81</v>
      </c>
      <c r="E8" s="8">
        <v>4</v>
      </c>
    </row>
    <row r="9" spans="1:6">
      <c r="A9" s="8" t="s">
        <v>54</v>
      </c>
      <c r="B9" s="8" t="s">
        <v>54</v>
      </c>
      <c r="C9" s="8">
        <f>SUBTOTAL(109,Criteria_Summary4.5[Elementos])</f>
        <v>4</v>
      </c>
      <c r="D9" s="8" t="s">
        <v>54</v>
      </c>
      <c r="E9" s="8">
        <f>SUBTOTAL(109,Criteria_Summary4.5[Total])</f>
        <v>4</v>
      </c>
    </row>
    <row r="10" spans="1:6" ht="30">
      <c r="A10" s="9" t="s">
        <v>82</v>
      </c>
      <c r="B10" s="9">
        <v>2</v>
      </c>
      <c r="C10" s="10"/>
      <c r="D10" s="10"/>
      <c r="E10" s="9">
        <v>2</v>
      </c>
    </row>
    <row r="13" spans="1:6">
      <c r="A13" s="21" t="s">
        <v>81</v>
      </c>
      <c r="B13" s="21" t="s">
        <v>81</v>
      </c>
      <c r="C13" s="21" t="s">
        <v>81</v>
      </c>
      <c r="D13" s="21" t="s">
        <v>81</v>
      </c>
      <c r="E13" s="21" t="s">
        <v>81</v>
      </c>
    </row>
    <row r="14" spans="1:6">
      <c r="A14" s="22"/>
      <c r="B14" s="22"/>
      <c r="C14" s="22"/>
      <c r="D14" s="22"/>
      <c r="E14" s="22"/>
    </row>
    <row r="15" spans="1:6">
      <c r="A15" s="11" t="s">
        <v>49</v>
      </c>
      <c r="B15" s="11" t="s">
        <v>50</v>
      </c>
      <c r="C15" s="23" t="s">
        <v>56</v>
      </c>
      <c r="D15" s="23" t="s">
        <v>56</v>
      </c>
      <c r="E15" s="11" t="s">
        <v>8</v>
      </c>
    </row>
    <row r="16" spans="1:6">
      <c r="A16" s="8" t="s">
        <v>52</v>
      </c>
      <c r="B16" s="8">
        <v>4</v>
      </c>
      <c r="C16" s="24" t="s">
        <v>7</v>
      </c>
      <c r="D16" s="24" t="s">
        <v>7</v>
      </c>
      <c r="E16" s="8">
        <v>4</v>
      </c>
    </row>
    <row r="18" spans="1:5">
      <c r="A18" s="25" t="s">
        <v>58</v>
      </c>
      <c r="B18" s="25" t="s">
        <v>58</v>
      </c>
      <c r="C18" s="25" t="s">
        <v>58</v>
      </c>
      <c r="D18" s="25" t="s">
        <v>58</v>
      </c>
      <c r="E18" s="25" t="s">
        <v>58</v>
      </c>
    </row>
    <row r="19" spans="1:5">
      <c r="A19" s="23" t="s">
        <v>59</v>
      </c>
      <c r="B19" s="11"/>
      <c r="C19" s="11"/>
      <c r="D19" s="11" t="s">
        <v>49</v>
      </c>
      <c r="E19" s="11"/>
    </row>
    <row r="20" spans="1:5">
      <c r="A20" s="24" t="s">
        <v>83</v>
      </c>
      <c r="B20" s="24" t="s">
        <v>83</v>
      </c>
      <c r="C20" s="24" t="s">
        <v>83</v>
      </c>
      <c r="D20" s="8" t="s">
        <v>84</v>
      </c>
      <c r="E20" s="8" t="s">
        <v>62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4'!A1" display="4.5" xr:uid="{00000000-0004-0000-0600-000000000000}"/>
    <hyperlink ref="F2" location="'4.5E'!A1" display="2" xr:uid="{00000000-0004-0000-0600-000001000000}"/>
    <hyperlink ref="E10" location="'4.5E'!A1" display="'4.5E'!A1" xr:uid="{00000000-0004-0000-0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ilha8">
    <tabColor rgb="FFDFF0D8"/>
  </sheetPr>
  <dimension ref="A1:F22"/>
  <sheetViews>
    <sheetView showGridLines="0" workbookViewId="0">
      <selection activeCell="I1" sqref="G1:I1048576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</cols>
  <sheetData>
    <row r="1" spans="1:6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</row>
    <row r="2" spans="1:6" ht="24.75">
      <c r="A2" s="5" t="s">
        <v>35</v>
      </c>
      <c r="B2" s="5" t="s">
        <v>36</v>
      </c>
      <c r="C2" s="5" t="s">
        <v>18</v>
      </c>
      <c r="D2" s="5" t="s">
        <v>37</v>
      </c>
      <c r="E2" s="5" t="s">
        <v>20</v>
      </c>
      <c r="F2" s="5" t="s">
        <v>21</v>
      </c>
    </row>
    <row r="5" spans="1:6">
      <c r="A5" s="19" t="s">
        <v>48</v>
      </c>
      <c r="B5" s="19" t="s">
        <v>48</v>
      </c>
      <c r="C5" s="19" t="s">
        <v>48</v>
      </c>
      <c r="D5" s="19" t="s">
        <v>48</v>
      </c>
      <c r="E5" s="19" t="s">
        <v>48</v>
      </c>
    </row>
    <row r="6" spans="1:6">
      <c r="A6" s="20"/>
      <c r="B6" s="20"/>
      <c r="C6" s="20"/>
      <c r="D6" s="20"/>
      <c r="E6" s="20"/>
    </row>
    <row r="7" spans="1:6">
      <c r="A7" s="7" t="s">
        <v>1</v>
      </c>
      <c r="B7" s="7" t="s">
        <v>49</v>
      </c>
      <c r="C7" s="7" t="s">
        <v>50</v>
      </c>
      <c r="D7" s="7" t="s">
        <v>51</v>
      </c>
      <c r="E7" s="7" t="s">
        <v>8</v>
      </c>
    </row>
    <row r="8" spans="1:6">
      <c r="A8" s="8">
        <v>1</v>
      </c>
      <c r="B8" s="8" t="s">
        <v>74</v>
      </c>
      <c r="C8" s="8">
        <v>2</v>
      </c>
      <c r="D8" s="8" t="s">
        <v>53</v>
      </c>
      <c r="E8" s="8">
        <v>1439.457969906284</v>
      </c>
    </row>
    <row r="9" spans="1:6">
      <c r="A9" s="8">
        <v>2</v>
      </c>
      <c r="B9" s="8" t="s">
        <v>74</v>
      </c>
      <c r="C9" s="8">
        <v>2</v>
      </c>
      <c r="D9" s="8" t="s">
        <v>53</v>
      </c>
      <c r="E9" s="8">
        <v>542.29999999999995</v>
      </c>
    </row>
    <row r="10" spans="1:6">
      <c r="A10" s="8" t="s">
        <v>54</v>
      </c>
      <c r="B10" s="8" t="s">
        <v>54</v>
      </c>
      <c r="C10" s="8">
        <f>SUBTOTAL(109,Criteria_Summary4.6[Elementos])</f>
        <v>4</v>
      </c>
      <c r="D10" s="8" t="s">
        <v>54</v>
      </c>
      <c r="E10" s="8">
        <f>SUBTOTAL(109,Criteria_Summary4.6[Total])</f>
        <v>1981.757969906284</v>
      </c>
    </row>
    <row r="11" spans="1:6">
      <c r="A11" s="9" t="s">
        <v>75</v>
      </c>
      <c r="B11" s="9">
        <v>0</v>
      </c>
      <c r="C11" s="10"/>
      <c r="D11" s="10"/>
      <c r="E11" s="9">
        <v>1981.76</v>
      </c>
    </row>
    <row r="14" spans="1:6">
      <c r="A14" s="21" t="s">
        <v>53</v>
      </c>
      <c r="B14" s="21" t="s">
        <v>53</v>
      </c>
      <c r="C14" s="21" t="s">
        <v>53</v>
      </c>
      <c r="D14" s="21" t="s">
        <v>53</v>
      </c>
      <c r="E14" s="21" t="s">
        <v>53</v>
      </c>
    </row>
    <row r="15" spans="1:6">
      <c r="A15" s="22"/>
      <c r="B15" s="22"/>
      <c r="C15" s="22"/>
      <c r="D15" s="22"/>
      <c r="E15" s="22"/>
    </row>
    <row r="16" spans="1:6">
      <c r="A16" s="11" t="s">
        <v>49</v>
      </c>
      <c r="B16" s="11" t="s">
        <v>50</v>
      </c>
      <c r="C16" s="23" t="s">
        <v>56</v>
      </c>
      <c r="D16" s="23" t="s">
        <v>56</v>
      </c>
      <c r="E16" s="11" t="s">
        <v>8</v>
      </c>
    </row>
    <row r="17" spans="1:5">
      <c r="A17" s="8" t="s">
        <v>74</v>
      </c>
      <c r="B17" s="8">
        <v>2</v>
      </c>
      <c r="C17" s="24" t="s">
        <v>76</v>
      </c>
      <c r="D17" s="24" t="s">
        <v>76</v>
      </c>
      <c r="E17" s="8">
        <v>1439.457969906284</v>
      </c>
    </row>
    <row r="19" spans="1:5">
      <c r="A19" s="21" t="s">
        <v>53</v>
      </c>
      <c r="B19" s="21" t="s">
        <v>53</v>
      </c>
      <c r="C19" s="21" t="s">
        <v>53</v>
      </c>
      <c r="D19" s="21" t="s">
        <v>53</v>
      </c>
      <c r="E19" s="21" t="s">
        <v>53</v>
      </c>
    </row>
    <row r="20" spans="1:5">
      <c r="A20" s="22"/>
      <c r="B20" s="22"/>
      <c r="C20" s="22"/>
      <c r="D20" s="22"/>
      <c r="E20" s="22"/>
    </row>
    <row r="21" spans="1:5">
      <c r="A21" s="11" t="s">
        <v>49</v>
      </c>
      <c r="B21" s="11" t="s">
        <v>50</v>
      </c>
      <c r="C21" s="23" t="s">
        <v>56</v>
      </c>
      <c r="D21" s="23" t="s">
        <v>56</v>
      </c>
      <c r="E21" s="11" t="s">
        <v>8</v>
      </c>
    </row>
    <row r="22" spans="1:5">
      <c r="A22" s="8" t="s">
        <v>74</v>
      </c>
      <c r="B22" s="8">
        <v>2</v>
      </c>
      <c r="C22" s="24" t="s">
        <v>77</v>
      </c>
      <c r="D22" s="24" t="s">
        <v>77</v>
      </c>
      <c r="E22" s="8">
        <v>542.29999999999995</v>
      </c>
    </row>
  </sheetData>
  <mergeCells count="10">
    <mergeCell ref="C17:D17"/>
    <mergeCell ref="A19:E19"/>
    <mergeCell ref="A20:E20"/>
    <mergeCell ref="C21:D21"/>
    <mergeCell ref="C22:D22"/>
    <mergeCell ref="A5:E5"/>
    <mergeCell ref="A6:E6"/>
    <mergeCell ref="A14:E14"/>
    <mergeCell ref="A15:E15"/>
    <mergeCell ref="C16:D16"/>
  </mergeCells>
  <hyperlinks>
    <hyperlink ref="A2" location="'4'!A1" display="4.6" xr:uid="{00000000-0004-0000-0700-000000000000}"/>
    <hyperlink ref="F2" location="'4.6E'!A1" display="1981,76" xr:uid="{00000000-0004-0000-0700-000001000000}"/>
    <hyperlink ref="E11" location="'4.6E'!A1" display="'4.6E'!A1" xr:uid="{00000000-0004-0000-0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ilha9">
    <tabColor rgb="FFDFF0D8"/>
  </sheetPr>
  <dimension ref="A1:F21"/>
  <sheetViews>
    <sheetView showGridLines="0" workbookViewId="0">
      <selection activeCell="I1" sqref="G1:I1048576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</cols>
  <sheetData>
    <row r="1" spans="1:6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</row>
    <row r="2" spans="1:6">
      <c r="A2" s="5" t="s">
        <v>38</v>
      </c>
      <c r="B2" s="5" t="s">
        <v>39</v>
      </c>
      <c r="C2" s="5" t="s">
        <v>13</v>
      </c>
      <c r="D2" s="5" t="s">
        <v>40</v>
      </c>
      <c r="E2" s="5" t="s">
        <v>41</v>
      </c>
      <c r="F2" s="5" t="s">
        <v>42</v>
      </c>
    </row>
    <row r="5" spans="1:6">
      <c r="A5" s="19" t="s">
        <v>48</v>
      </c>
      <c r="B5" s="19" t="s">
        <v>48</v>
      </c>
      <c r="C5" s="19" t="s">
        <v>48</v>
      </c>
      <c r="D5" s="19" t="s">
        <v>48</v>
      </c>
      <c r="E5" s="19" t="s">
        <v>48</v>
      </c>
    </row>
    <row r="6" spans="1:6">
      <c r="A6" s="20"/>
      <c r="B6" s="20"/>
      <c r="C6" s="20"/>
      <c r="D6" s="20"/>
      <c r="E6" s="20"/>
    </row>
    <row r="7" spans="1:6">
      <c r="A7" s="7" t="s">
        <v>1</v>
      </c>
      <c r="B7" s="7" t="s">
        <v>49</v>
      </c>
      <c r="C7" s="7" t="s">
        <v>50</v>
      </c>
      <c r="D7" s="7" t="s">
        <v>51</v>
      </c>
      <c r="E7" s="7" t="s">
        <v>8</v>
      </c>
    </row>
    <row r="8" spans="1:6">
      <c r="A8" s="8">
        <v>1</v>
      </c>
      <c r="B8" s="8" t="s">
        <v>74</v>
      </c>
      <c r="C8" s="8">
        <v>4</v>
      </c>
      <c r="D8" s="8" t="s">
        <v>53</v>
      </c>
      <c r="E8" s="8">
        <v>4741.4860282083418</v>
      </c>
    </row>
    <row r="9" spans="1:6">
      <c r="A9" s="8" t="s">
        <v>54</v>
      </c>
      <c r="B9" s="8" t="s">
        <v>54</v>
      </c>
      <c r="C9" s="8">
        <f>SUBTOTAL(109,Criteria_Summary4.7[Elementos])</f>
        <v>4</v>
      </c>
      <c r="D9" s="8" t="s">
        <v>54</v>
      </c>
      <c r="E9" s="8">
        <f>SUBTOTAL(109,Criteria_Summary4.7[Total])</f>
        <v>4741.4860282083418</v>
      </c>
    </row>
    <row r="10" spans="1:6" ht="30">
      <c r="A10" s="9" t="s">
        <v>82</v>
      </c>
      <c r="B10" s="9">
        <v>6.57</v>
      </c>
      <c r="C10" s="10"/>
      <c r="D10" s="10"/>
      <c r="E10" s="9">
        <v>721.69</v>
      </c>
    </row>
    <row r="13" spans="1:6">
      <c r="A13" s="21" t="s">
        <v>53</v>
      </c>
      <c r="B13" s="21" t="s">
        <v>53</v>
      </c>
      <c r="C13" s="21" t="s">
        <v>53</v>
      </c>
      <c r="D13" s="21" t="s">
        <v>53</v>
      </c>
      <c r="E13" s="21" t="s">
        <v>53</v>
      </c>
    </row>
    <row r="14" spans="1:6">
      <c r="A14" s="22"/>
      <c r="B14" s="22"/>
      <c r="C14" s="22"/>
      <c r="D14" s="22"/>
      <c r="E14" s="22"/>
    </row>
    <row r="15" spans="1:6">
      <c r="A15" s="11" t="s">
        <v>49</v>
      </c>
      <c r="B15" s="11" t="s">
        <v>50</v>
      </c>
      <c r="C15" s="23" t="s">
        <v>56</v>
      </c>
      <c r="D15" s="23" t="s">
        <v>56</v>
      </c>
      <c r="E15" s="11" t="s">
        <v>8</v>
      </c>
    </row>
    <row r="16" spans="1:6">
      <c r="A16" s="8" t="s">
        <v>74</v>
      </c>
      <c r="B16" s="8">
        <v>4</v>
      </c>
      <c r="C16" s="24" t="s">
        <v>85</v>
      </c>
      <c r="D16" s="24" t="s">
        <v>85</v>
      </c>
      <c r="E16" s="8">
        <v>4741.4860282083418</v>
      </c>
    </row>
    <row r="18" spans="1:5">
      <c r="A18" s="25" t="s">
        <v>58</v>
      </c>
      <c r="B18" s="25" t="s">
        <v>58</v>
      </c>
      <c r="C18" s="25" t="s">
        <v>58</v>
      </c>
      <c r="D18" s="25" t="s">
        <v>58</v>
      </c>
      <c r="E18" s="25" t="s">
        <v>58</v>
      </c>
    </row>
    <row r="19" spans="1:5">
      <c r="A19" s="23" t="s">
        <v>59</v>
      </c>
      <c r="B19" s="11"/>
      <c r="C19" s="11"/>
      <c r="D19" s="11" t="s">
        <v>49</v>
      </c>
      <c r="E19" s="11"/>
    </row>
    <row r="20" spans="1:5">
      <c r="A20" s="24" t="s">
        <v>60</v>
      </c>
      <c r="B20" s="24" t="s">
        <v>60</v>
      </c>
      <c r="C20" s="24" t="s">
        <v>60</v>
      </c>
      <c r="D20" s="8" t="s">
        <v>61</v>
      </c>
      <c r="E20" s="8" t="s">
        <v>62</v>
      </c>
    </row>
    <row r="21" spans="1:5">
      <c r="A21" s="24" t="s">
        <v>60</v>
      </c>
      <c r="B21" s="24" t="s">
        <v>60</v>
      </c>
      <c r="C21" s="24" t="s">
        <v>60</v>
      </c>
      <c r="D21" s="8" t="s">
        <v>86</v>
      </c>
      <c r="E21" s="8" t="s">
        <v>62</v>
      </c>
    </row>
  </sheetData>
  <mergeCells count="10">
    <mergeCell ref="C16:D16"/>
    <mergeCell ref="A18:E18"/>
    <mergeCell ref="A19"/>
    <mergeCell ref="A20:C20"/>
    <mergeCell ref="A21:C21"/>
    <mergeCell ref="A5:E5"/>
    <mergeCell ref="A6:E6"/>
    <mergeCell ref="A13:E13"/>
    <mergeCell ref="A14:E14"/>
    <mergeCell ref="C15:D15"/>
  </mergeCells>
  <hyperlinks>
    <hyperlink ref="A2" location="'4'!A1" display="4.7" xr:uid="{00000000-0004-0000-0800-000000000000}"/>
    <hyperlink ref="F2" location="'4.7E'!A1" display="721,69" xr:uid="{00000000-0004-0000-0800-000001000000}"/>
    <hyperlink ref="E10" location="'4.7E'!A1" display="'4.7E'!A1" xr:uid="{00000000-0004-0000-0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18</vt:i4>
      </vt:variant>
    </vt:vector>
  </HeadingPairs>
  <TitlesOfParts>
    <vt:vector size="18" baseType="lpstr">
      <vt:lpstr>Orçamento</vt:lpstr>
      <vt:lpstr>4</vt:lpstr>
      <vt:lpstr>4.1</vt:lpstr>
      <vt:lpstr>4.2</vt:lpstr>
      <vt:lpstr>4.3</vt:lpstr>
      <vt:lpstr>4.4</vt:lpstr>
      <vt:lpstr>4.5</vt:lpstr>
      <vt:lpstr>4.6</vt:lpstr>
      <vt:lpstr>4.7</vt:lpstr>
      <vt:lpstr>4.8</vt:lpstr>
      <vt:lpstr>4.1E</vt:lpstr>
      <vt:lpstr>4.2E</vt:lpstr>
      <vt:lpstr>4.3E</vt:lpstr>
      <vt:lpstr>4.4E</vt:lpstr>
      <vt:lpstr>4.5E</vt:lpstr>
      <vt:lpstr>4.6E</vt:lpstr>
      <vt:lpstr>4.7E</vt:lpstr>
      <vt:lpstr>4.8E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claudio castro</cp:lastModifiedBy>
  <dcterms:modified xsi:type="dcterms:W3CDTF">2025-05-21T19:38:47Z</dcterms:modified>
</cp:coreProperties>
</file>